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5195" windowHeight="8445" tabRatio="854"/>
  </bookViews>
  <sheets>
    <sheet name="MariMekko" sheetId="6" r:id="rId1"/>
  </sheets>
  <calcPr calcId="145621"/>
</workbook>
</file>

<file path=xl/calcChain.xml><?xml version="1.0" encoding="utf-8"?>
<calcChain xmlns="http://schemas.openxmlformats.org/spreadsheetml/2006/main">
  <c r="D172" i="6" l="1"/>
  <c r="D173" i="6" s="1"/>
  <c r="D174" i="6" s="1"/>
  <c r="D175" i="6" s="1"/>
  <c r="D176" i="6" s="1"/>
  <c r="D177" i="6" s="1"/>
  <c r="D178" i="6" s="1"/>
  <c r="D179" i="6" s="1"/>
  <c r="D180" i="6" s="1"/>
  <c r="D181" i="6" s="1"/>
  <c r="A80" i="6"/>
  <c r="AB121" i="6"/>
  <c r="AK121" i="6"/>
  <c r="AJ121" i="6"/>
  <c r="AI121" i="6"/>
  <c r="AH121" i="6"/>
  <c r="AG121" i="6"/>
  <c r="AF121" i="6"/>
  <c r="AE121" i="6"/>
  <c r="AD121" i="6"/>
  <c r="AC121" i="6"/>
  <c r="N14" i="6"/>
  <c r="N13" i="6"/>
  <c r="N12" i="6"/>
  <c r="N11" i="6"/>
  <c r="N10" i="6"/>
  <c r="N9" i="6"/>
  <c r="N8" i="6"/>
  <c r="N7" i="6"/>
  <c r="N6" i="6"/>
  <c r="N5" i="6"/>
  <c r="B95" i="6" l="1"/>
  <c r="B98" i="6"/>
  <c r="B99" i="6"/>
  <c r="L170" i="6"/>
  <c r="N120" i="6"/>
  <c r="M120" i="6"/>
  <c r="L120" i="6"/>
  <c r="K120" i="6"/>
  <c r="J120" i="6"/>
  <c r="I120" i="6"/>
  <c r="H120" i="6"/>
  <c r="G120" i="6"/>
  <c r="F120" i="6"/>
  <c r="E120" i="6"/>
  <c r="O120" i="6"/>
  <c r="M15" i="6"/>
  <c r="B97" i="6"/>
  <c r="B96" i="6"/>
  <c r="B94" i="6"/>
  <c r="B93" i="6"/>
  <c r="B92" i="6"/>
  <c r="B91" i="6"/>
  <c r="B90" i="6"/>
  <c r="Z121" i="6"/>
  <c r="Y121" i="6"/>
  <c r="A99" i="6"/>
  <c r="A98" i="6"/>
  <c r="A97" i="6"/>
  <c r="A96" i="6"/>
  <c r="A95" i="6"/>
  <c r="A94" i="6"/>
  <c r="A93" i="6"/>
  <c r="A92" i="6"/>
  <c r="A91" i="6"/>
  <c r="A90" i="6"/>
  <c r="Z181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Z180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Z179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Z177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Z176" i="6"/>
  <c r="Y176" i="6"/>
  <c r="X176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Z175" i="6"/>
  <c r="Y175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Z174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Z173" i="6"/>
  <c r="Y173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Z172" i="6"/>
  <c r="Y172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Z171" i="6"/>
  <c r="Y171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AA170" i="6"/>
  <c r="AA169" i="6"/>
  <c r="AA168" i="6"/>
  <c r="AA167" i="6"/>
  <c r="AA166" i="6"/>
  <c r="AA165" i="6"/>
  <c r="AA164" i="6"/>
  <c r="AA163" i="6"/>
  <c r="AA162" i="6"/>
  <c r="AA161" i="6"/>
  <c r="AA160" i="6"/>
  <c r="AA159" i="6"/>
  <c r="AA158" i="6"/>
  <c r="AA157" i="6"/>
  <c r="AA156" i="6"/>
  <c r="AA155" i="6"/>
  <c r="AA154" i="6"/>
  <c r="AA153" i="6"/>
  <c r="AA152" i="6"/>
  <c r="AA151" i="6"/>
  <c r="AA150" i="6"/>
  <c r="AA149" i="6"/>
  <c r="AA148" i="6"/>
  <c r="AA147" i="6"/>
  <c r="AA146" i="6"/>
  <c r="AA145" i="6"/>
  <c r="AA144" i="6"/>
  <c r="AA143" i="6"/>
  <c r="AA142" i="6"/>
  <c r="AA141" i="6"/>
  <c r="AA140" i="6"/>
  <c r="AA139" i="6"/>
  <c r="AA138" i="6"/>
  <c r="AA137" i="6"/>
  <c r="AA136" i="6"/>
  <c r="AA135" i="6"/>
  <c r="AA134" i="6"/>
  <c r="AA133" i="6"/>
  <c r="AA132" i="6"/>
  <c r="AA131" i="6"/>
  <c r="AA130" i="6"/>
  <c r="AA129" i="6"/>
  <c r="AA128" i="6"/>
  <c r="AA127" i="6"/>
  <c r="AA126" i="6"/>
  <c r="AA125" i="6"/>
  <c r="AA124" i="6"/>
  <c r="AA123" i="6"/>
  <c r="AA122" i="6"/>
  <c r="AA121" i="6"/>
  <c r="B84" i="6"/>
  <c r="AL121" i="6" l="1"/>
  <c r="AM121" i="6"/>
  <c r="X122" i="6"/>
  <c r="T122" i="6"/>
  <c r="X121" i="6"/>
  <c r="W121" i="6"/>
  <c r="V121" i="6"/>
  <c r="U121" i="6"/>
  <c r="T121" i="6"/>
  <c r="S121" i="6"/>
  <c r="R121" i="6"/>
  <c r="Q121" i="6"/>
  <c r="P121" i="6"/>
  <c r="O121" i="6"/>
  <c r="E117" i="6"/>
  <c r="D122" i="6"/>
  <c r="A122" i="6"/>
  <c r="A171" i="6"/>
  <c r="B69" i="6"/>
  <c r="B70" i="6" s="1"/>
  <c r="B172" i="6"/>
  <c r="B173" i="6" s="1"/>
  <c r="B174" i="6" s="1"/>
  <c r="B175" i="6" s="1"/>
  <c r="B176" i="6" s="1"/>
  <c r="B177" i="6" s="1"/>
  <c r="B178" i="6" s="1"/>
  <c r="B179" i="6" s="1"/>
  <c r="B180" i="6" s="1"/>
  <c r="B181" i="6" s="1"/>
  <c r="F117" i="6"/>
  <c r="G117" i="6" s="1"/>
  <c r="C121" i="6"/>
  <c r="B122" i="6"/>
  <c r="C122" i="6" s="1"/>
  <c r="AK120" i="6"/>
  <c r="AJ120" i="6"/>
  <c r="AI120" i="6"/>
  <c r="AH120" i="6"/>
  <c r="AG120" i="6"/>
  <c r="AF120" i="6"/>
  <c r="AE120" i="6"/>
  <c r="AD120" i="6"/>
  <c r="AC120" i="6"/>
  <c r="AB120" i="6"/>
  <c r="X120" i="6"/>
  <c r="W120" i="6"/>
  <c r="V120" i="6"/>
  <c r="U120" i="6"/>
  <c r="T120" i="6"/>
  <c r="S120" i="6"/>
  <c r="R120" i="6"/>
  <c r="Q120" i="6"/>
  <c r="P120" i="6"/>
  <c r="M103" i="6"/>
  <c r="L103" i="6"/>
  <c r="K103" i="6"/>
  <c r="J103" i="6"/>
  <c r="I103" i="6"/>
  <c r="H103" i="6"/>
  <c r="G103" i="6"/>
  <c r="F103" i="6"/>
  <c r="E103" i="6"/>
  <c r="D103" i="6"/>
  <c r="A113" i="6"/>
  <c r="A112" i="6"/>
  <c r="A111" i="6"/>
  <c r="A110" i="6"/>
  <c r="A109" i="6"/>
  <c r="A108" i="6"/>
  <c r="A107" i="6"/>
  <c r="A106" i="6"/>
  <c r="A105" i="6"/>
  <c r="A104" i="6"/>
  <c r="M89" i="6"/>
  <c r="L89" i="6"/>
  <c r="K89" i="6"/>
  <c r="J89" i="6"/>
  <c r="I89" i="6"/>
  <c r="H89" i="6"/>
  <c r="G89" i="6"/>
  <c r="F89" i="6"/>
  <c r="E89" i="6"/>
  <c r="D89" i="6"/>
  <c r="L99" i="6"/>
  <c r="J98" i="6"/>
  <c r="L97" i="6"/>
  <c r="L95" i="6"/>
  <c r="J94" i="6"/>
  <c r="L93" i="6"/>
  <c r="K92" i="6"/>
  <c r="L91" i="6"/>
  <c r="L15" i="6"/>
  <c r="K15" i="6"/>
  <c r="J15" i="6"/>
  <c r="I15" i="6"/>
  <c r="H15" i="6"/>
  <c r="G15" i="6"/>
  <c r="F15" i="6"/>
  <c r="E15" i="6"/>
  <c r="D15" i="6"/>
  <c r="C15" i="6"/>
  <c r="B82" i="6" s="1"/>
  <c r="AK122" i="6" l="1"/>
  <c r="AG122" i="6"/>
  <c r="AC122" i="6"/>
  <c r="AJ122" i="6"/>
  <c r="AF122" i="6"/>
  <c r="AB122" i="6"/>
  <c r="AI122" i="6"/>
  <c r="AH122" i="6"/>
  <c r="AE122" i="6"/>
  <c r="AD122" i="6"/>
  <c r="Y122" i="6"/>
  <c r="Z122" i="6"/>
  <c r="R122" i="6"/>
  <c r="AN171" i="6"/>
  <c r="D105" i="6"/>
  <c r="D109" i="6"/>
  <c r="D113" i="6"/>
  <c r="J90" i="6"/>
  <c r="D90" i="6"/>
  <c r="D104" i="6"/>
  <c r="D106" i="6"/>
  <c r="D110" i="6"/>
  <c r="D108" i="6"/>
  <c r="D112" i="6"/>
  <c r="D107" i="6"/>
  <c r="D111" i="6"/>
  <c r="M95" i="6"/>
  <c r="P122" i="6"/>
  <c r="U122" i="6"/>
  <c r="A123" i="6"/>
  <c r="AL122" i="6"/>
  <c r="W122" i="6"/>
  <c r="S122" i="6"/>
  <c r="O122" i="6"/>
  <c r="Q122" i="6"/>
  <c r="V122" i="6"/>
  <c r="AM122" i="6"/>
  <c r="M99" i="6"/>
  <c r="G100" i="6"/>
  <c r="A180" i="6"/>
  <c r="AN180" i="6" s="1"/>
  <c r="A172" i="6"/>
  <c r="AN172" i="6" s="1"/>
  <c r="I95" i="6"/>
  <c r="A176" i="6"/>
  <c r="AN176" i="6" s="1"/>
  <c r="A173" i="6"/>
  <c r="AN173" i="6" s="1"/>
  <c r="E91" i="6"/>
  <c r="A177" i="6"/>
  <c r="AN177" i="6" s="1"/>
  <c r="A124" i="6"/>
  <c r="K100" i="6"/>
  <c r="D100" i="6"/>
  <c r="L100" i="6"/>
  <c r="F100" i="6"/>
  <c r="J100" i="6"/>
  <c r="G94" i="6"/>
  <c r="K98" i="6"/>
  <c r="A178" i="6"/>
  <c r="AN178" i="6" s="1"/>
  <c r="A174" i="6"/>
  <c r="AN174" i="6" s="1"/>
  <c r="H100" i="6"/>
  <c r="E100" i="6"/>
  <c r="I100" i="6"/>
  <c r="M100" i="6"/>
  <c r="I91" i="6"/>
  <c r="G98" i="6"/>
  <c r="A179" i="6"/>
  <c r="AN179" i="6" s="1"/>
  <c r="A175" i="6"/>
  <c r="AN175" i="6" s="1"/>
  <c r="J92" i="6"/>
  <c r="G92" i="6"/>
  <c r="J96" i="6"/>
  <c r="K96" i="6"/>
  <c r="G96" i="6"/>
  <c r="G90" i="6"/>
  <c r="M91" i="6"/>
  <c r="K94" i="6"/>
  <c r="E99" i="6"/>
  <c r="K90" i="6"/>
  <c r="E95" i="6"/>
  <c r="I99" i="6"/>
  <c r="H117" i="6"/>
  <c r="M93" i="6"/>
  <c r="M97" i="6"/>
  <c r="H90" i="6"/>
  <c r="L90" i="6"/>
  <c r="F91" i="6"/>
  <c r="J91" i="6"/>
  <c r="D92" i="6"/>
  <c r="E106" i="6" s="1"/>
  <c r="H92" i="6"/>
  <c r="L92" i="6"/>
  <c r="F93" i="6"/>
  <c r="J93" i="6"/>
  <c r="D94" i="6"/>
  <c r="E108" i="6" s="1"/>
  <c r="H94" i="6"/>
  <c r="L94" i="6"/>
  <c r="F95" i="6"/>
  <c r="J95" i="6"/>
  <c r="D96" i="6"/>
  <c r="H96" i="6"/>
  <c r="L96" i="6"/>
  <c r="F97" i="6"/>
  <c r="J97" i="6"/>
  <c r="D98" i="6"/>
  <c r="H98" i="6"/>
  <c r="L98" i="6"/>
  <c r="F99" i="6"/>
  <c r="J99" i="6"/>
  <c r="I93" i="6"/>
  <c r="I97" i="6"/>
  <c r="E90" i="6"/>
  <c r="I90" i="6"/>
  <c r="M90" i="6"/>
  <c r="G91" i="6"/>
  <c r="K91" i="6"/>
  <c r="E92" i="6"/>
  <c r="I92" i="6"/>
  <c r="M92" i="6"/>
  <c r="G93" i="6"/>
  <c r="K93" i="6"/>
  <c r="E94" i="6"/>
  <c r="I94" i="6"/>
  <c r="M94" i="6"/>
  <c r="G95" i="6"/>
  <c r="K95" i="6"/>
  <c r="E96" i="6"/>
  <c r="I96" i="6"/>
  <c r="M96" i="6"/>
  <c r="G97" i="6"/>
  <c r="K97" i="6"/>
  <c r="E98" i="6"/>
  <c r="I98" i="6"/>
  <c r="M98" i="6"/>
  <c r="G99" i="6"/>
  <c r="K99" i="6"/>
  <c r="E93" i="6"/>
  <c r="E97" i="6"/>
  <c r="F90" i="6"/>
  <c r="D91" i="6"/>
  <c r="H91" i="6"/>
  <c r="F92" i="6"/>
  <c r="D93" i="6"/>
  <c r="H93" i="6"/>
  <c r="F94" i="6"/>
  <c r="D95" i="6"/>
  <c r="H95" i="6"/>
  <c r="F96" i="6"/>
  <c r="D97" i="6"/>
  <c r="H97" i="6"/>
  <c r="F98" i="6"/>
  <c r="D99" i="6"/>
  <c r="H99" i="6"/>
  <c r="B100" i="6"/>
  <c r="C90" i="6" l="1"/>
  <c r="AN181" i="6"/>
  <c r="AI124" i="6"/>
  <c r="AE124" i="6"/>
  <c r="AH124" i="6"/>
  <c r="AD124" i="6"/>
  <c r="AG124" i="6"/>
  <c r="AC124" i="6"/>
  <c r="AB124" i="6"/>
  <c r="AF124" i="6"/>
  <c r="AK124" i="6"/>
  <c r="AJ124" i="6"/>
  <c r="Z124" i="6"/>
  <c r="Y124" i="6"/>
  <c r="G110" i="6"/>
  <c r="H104" i="6"/>
  <c r="K109" i="6"/>
  <c r="J110" i="6"/>
  <c r="M105" i="6"/>
  <c r="L111" i="6"/>
  <c r="G108" i="6"/>
  <c r="M107" i="6"/>
  <c r="F106" i="6"/>
  <c r="K112" i="6"/>
  <c r="J105" i="6"/>
  <c r="M110" i="6"/>
  <c r="I107" i="6"/>
  <c r="F108" i="6"/>
  <c r="K104" i="6"/>
  <c r="I104" i="6"/>
  <c r="C92" i="6"/>
  <c r="I113" i="6"/>
  <c r="J113" i="6"/>
  <c r="H113" i="6"/>
  <c r="K111" i="6"/>
  <c r="H107" i="6"/>
  <c r="J112" i="6"/>
  <c r="J108" i="6"/>
  <c r="H106" i="6"/>
  <c r="I106" i="6"/>
  <c r="G109" i="6"/>
  <c r="I109" i="6"/>
  <c r="F109" i="6"/>
  <c r="L105" i="6"/>
  <c r="J111" i="6"/>
  <c r="I111" i="6"/>
  <c r="F107" i="6"/>
  <c r="G107" i="6"/>
  <c r="L107" i="6"/>
  <c r="I112" i="6"/>
  <c r="I108" i="6"/>
  <c r="H108" i="6"/>
  <c r="K108" i="6"/>
  <c r="K110" i="6"/>
  <c r="E110" i="6"/>
  <c r="L106" i="6"/>
  <c r="M106" i="6"/>
  <c r="M104" i="6"/>
  <c r="L113" i="6"/>
  <c r="M113" i="6"/>
  <c r="H109" i="6"/>
  <c r="M109" i="6"/>
  <c r="J109" i="6"/>
  <c r="G105" i="6"/>
  <c r="K105" i="6"/>
  <c r="F111" i="6"/>
  <c r="E112" i="6"/>
  <c r="E111" i="6"/>
  <c r="H111" i="6"/>
  <c r="J107" i="6"/>
  <c r="K107" i="6"/>
  <c r="H112" i="6"/>
  <c r="M112" i="6"/>
  <c r="G112" i="6"/>
  <c r="M108" i="6"/>
  <c r="L108" i="6"/>
  <c r="F110" i="6"/>
  <c r="H110" i="6"/>
  <c r="I110" i="6"/>
  <c r="G106" i="6"/>
  <c r="J106" i="6"/>
  <c r="L104" i="6"/>
  <c r="F104" i="6"/>
  <c r="G104" i="6"/>
  <c r="G113" i="6"/>
  <c r="F113" i="6"/>
  <c r="L109" i="6"/>
  <c r="E105" i="6"/>
  <c r="F105" i="6"/>
  <c r="M111" i="6"/>
  <c r="G111" i="6"/>
  <c r="E107" i="6"/>
  <c r="L112" i="6"/>
  <c r="F112" i="6"/>
  <c r="L110" i="6"/>
  <c r="K106" i="6"/>
  <c r="E104" i="6"/>
  <c r="J104" i="6"/>
  <c r="K113" i="6"/>
  <c r="E113" i="6"/>
  <c r="E109" i="6"/>
  <c r="H105" i="6"/>
  <c r="I105" i="6"/>
  <c r="AM124" i="6"/>
  <c r="AL124" i="6"/>
  <c r="W124" i="6"/>
  <c r="S124" i="6"/>
  <c r="O124" i="6"/>
  <c r="X124" i="6"/>
  <c r="R124" i="6"/>
  <c r="V124" i="6"/>
  <c r="Q124" i="6"/>
  <c r="P124" i="6"/>
  <c r="U124" i="6"/>
  <c r="T124" i="6"/>
  <c r="B123" i="6"/>
  <c r="C123" i="6" s="1"/>
  <c r="A125" i="6"/>
  <c r="L114" i="6"/>
  <c r="C91" i="6"/>
  <c r="M114" i="6"/>
  <c r="E114" i="6"/>
  <c r="C95" i="6"/>
  <c r="K114" i="6"/>
  <c r="C100" i="6"/>
  <c r="C94" i="6"/>
  <c r="C98" i="6"/>
  <c r="C96" i="6"/>
  <c r="H114" i="6"/>
  <c r="C97" i="6"/>
  <c r="J114" i="6"/>
  <c r="F114" i="6"/>
  <c r="I114" i="6"/>
  <c r="D114" i="6"/>
  <c r="C99" i="6"/>
  <c r="G114" i="6"/>
  <c r="C93" i="6"/>
  <c r="I117" i="6"/>
  <c r="AK125" i="6" l="1"/>
  <c r="AG125" i="6"/>
  <c r="AC125" i="6"/>
  <c r="AJ125" i="6"/>
  <c r="AF125" i="6"/>
  <c r="AB125" i="6"/>
  <c r="AE125" i="6"/>
  <c r="AH125" i="6"/>
  <c r="AD125" i="6"/>
  <c r="AI125" i="6"/>
  <c r="Y125" i="6"/>
  <c r="Z125" i="6"/>
  <c r="B124" i="6"/>
  <c r="C124" i="6" s="1"/>
  <c r="D124" i="6" s="1"/>
  <c r="AE123" i="6"/>
  <c r="AF123" i="6"/>
  <c r="AC123" i="6"/>
  <c r="AD123" i="6"/>
  <c r="AH123" i="6"/>
  <c r="AK123" i="6"/>
  <c r="AG123" i="6"/>
  <c r="AJ123" i="6"/>
  <c r="AI123" i="6"/>
  <c r="AB123" i="6"/>
  <c r="Z123" i="6"/>
  <c r="Y123" i="6"/>
  <c r="H123" i="6"/>
  <c r="I123" i="6"/>
  <c r="G123" i="6"/>
  <c r="F123" i="6"/>
  <c r="AM123" i="6"/>
  <c r="AL123" i="6"/>
  <c r="A126" i="6"/>
  <c r="U125" i="6"/>
  <c r="Q125" i="6"/>
  <c r="AM125" i="6"/>
  <c r="AL125" i="6"/>
  <c r="X125" i="6"/>
  <c r="S125" i="6"/>
  <c r="W125" i="6"/>
  <c r="R125" i="6"/>
  <c r="P125" i="6"/>
  <c r="T125" i="6"/>
  <c r="O125" i="6"/>
  <c r="V125" i="6"/>
  <c r="B125" i="6"/>
  <c r="E123" i="6"/>
  <c r="J117" i="6"/>
  <c r="J123" i="6" s="1"/>
  <c r="AI126" i="6" l="1"/>
  <c r="AE126" i="6"/>
  <c r="AK126" i="6"/>
  <c r="AC126" i="6"/>
  <c r="AH126" i="6"/>
  <c r="AD126" i="6"/>
  <c r="AG126" i="6"/>
  <c r="AF126" i="6"/>
  <c r="AB126" i="6"/>
  <c r="AJ126" i="6"/>
  <c r="Z126" i="6"/>
  <c r="Y126" i="6"/>
  <c r="B126" i="6"/>
  <c r="G122" i="6"/>
  <c r="Q123" i="6" s="1"/>
  <c r="G124" i="6"/>
  <c r="A127" i="6"/>
  <c r="B127" i="6" s="1"/>
  <c r="AL126" i="6"/>
  <c r="AM126" i="6"/>
  <c r="W126" i="6"/>
  <c r="S126" i="6"/>
  <c r="O126" i="6"/>
  <c r="T126" i="6"/>
  <c r="X126" i="6"/>
  <c r="R126" i="6"/>
  <c r="Q126" i="6"/>
  <c r="V126" i="6"/>
  <c r="P126" i="6"/>
  <c r="U126" i="6"/>
  <c r="D123" i="6"/>
  <c r="D125" i="6"/>
  <c r="D126" i="6" s="1"/>
  <c r="D127" i="6" s="1"/>
  <c r="F124" i="6"/>
  <c r="F122" i="6"/>
  <c r="P123" i="6" s="1"/>
  <c r="I124" i="6"/>
  <c r="I122" i="6"/>
  <c r="S123" i="6" s="1"/>
  <c r="J124" i="6"/>
  <c r="J122" i="6"/>
  <c r="T123" i="6" s="1"/>
  <c r="H122" i="6"/>
  <c r="R123" i="6" s="1"/>
  <c r="H124" i="6"/>
  <c r="E122" i="6"/>
  <c r="O123" i="6" s="1"/>
  <c r="E124" i="6"/>
  <c r="C125" i="6"/>
  <c r="K117" i="6"/>
  <c r="K123" i="6" s="1"/>
  <c r="AK127" i="6" l="1"/>
  <c r="AG127" i="6"/>
  <c r="AC127" i="6"/>
  <c r="AI127" i="6"/>
  <c r="AJ127" i="6"/>
  <c r="AF127" i="6"/>
  <c r="AB127" i="6"/>
  <c r="AE127" i="6"/>
  <c r="AH127" i="6"/>
  <c r="AD127" i="6"/>
  <c r="Y127" i="6"/>
  <c r="Z127" i="6"/>
  <c r="A128" i="6"/>
  <c r="U127" i="6"/>
  <c r="Q127" i="6"/>
  <c r="T127" i="6"/>
  <c r="O127" i="6"/>
  <c r="X127" i="6"/>
  <c r="S127" i="6"/>
  <c r="AM127" i="6"/>
  <c r="R127" i="6"/>
  <c r="V127" i="6"/>
  <c r="P127" i="6"/>
  <c r="W127" i="6"/>
  <c r="AL127" i="6"/>
  <c r="K124" i="6"/>
  <c r="K122" i="6"/>
  <c r="U123" i="6" s="1"/>
  <c r="C126" i="6"/>
  <c r="L117" i="6"/>
  <c r="L123" i="6" s="1"/>
  <c r="L122" i="6" l="1"/>
  <c r="V123" i="6" s="1"/>
  <c r="L124" i="6"/>
  <c r="A129" i="6"/>
  <c r="B128" i="6"/>
  <c r="C127" i="6"/>
  <c r="M117" i="6"/>
  <c r="M123" i="6" s="1"/>
  <c r="AK129" i="6" l="1"/>
  <c r="AG129" i="6"/>
  <c r="AC129" i="6"/>
  <c r="AJ129" i="6"/>
  <c r="AF129" i="6"/>
  <c r="AB129" i="6"/>
  <c r="AI129" i="6"/>
  <c r="AH129" i="6"/>
  <c r="AE129" i="6"/>
  <c r="AD129" i="6"/>
  <c r="Z129" i="6"/>
  <c r="Y129" i="6"/>
  <c r="M124" i="6"/>
  <c r="M122" i="6"/>
  <c r="B129" i="6"/>
  <c r="B130" i="6"/>
  <c r="A130" i="6"/>
  <c r="AL129" i="6"/>
  <c r="V129" i="6"/>
  <c r="R129" i="6"/>
  <c r="W129" i="6"/>
  <c r="Q129" i="6"/>
  <c r="AM129" i="6"/>
  <c r="U129" i="6"/>
  <c r="P129" i="6"/>
  <c r="T129" i="6"/>
  <c r="O129" i="6"/>
  <c r="X129" i="6"/>
  <c r="S129" i="6"/>
  <c r="W123" i="6"/>
  <c r="C128" i="6"/>
  <c r="N117" i="6"/>
  <c r="N123" i="6" s="1"/>
  <c r="N122" i="6" l="1"/>
  <c r="N124" i="6"/>
  <c r="AI130" i="6"/>
  <c r="AE130" i="6"/>
  <c r="AH130" i="6"/>
  <c r="AD130" i="6"/>
  <c r="AG130" i="6"/>
  <c r="AC130" i="6"/>
  <c r="AF130" i="6"/>
  <c r="AK130" i="6"/>
  <c r="AB130" i="6"/>
  <c r="AJ130" i="6"/>
  <c r="Y130" i="6"/>
  <c r="Z130" i="6"/>
  <c r="AK128" i="6"/>
  <c r="AI128" i="6"/>
  <c r="AG128" i="6"/>
  <c r="AJ128" i="6"/>
  <c r="AH128" i="6"/>
  <c r="AC128" i="6"/>
  <c r="AF128" i="6"/>
  <c r="AD128" i="6"/>
  <c r="AB128" i="6"/>
  <c r="AE128" i="6"/>
  <c r="M128" i="6"/>
  <c r="L128" i="6"/>
  <c r="N128" i="6"/>
  <c r="Z128" i="6"/>
  <c r="Y128" i="6"/>
  <c r="X123" i="6"/>
  <c r="A131" i="6"/>
  <c r="AL130" i="6"/>
  <c r="X130" i="6"/>
  <c r="T130" i="6"/>
  <c r="P130" i="6"/>
  <c r="AM130" i="6"/>
  <c r="W130" i="6"/>
  <c r="R130" i="6"/>
  <c r="V130" i="6"/>
  <c r="Q130" i="6"/>
  <c r="U130" i="6"/>
  <c r="S130" i="6"/>
  <c r="O130" i="6"/>
  <c r="I128" i="6"/>
  <c r="E128" i="6"/>
  <c r="J128" i="6"/>
  <c r="H128" i="6"/>
  <c r="G128" i="6"/>
  <c r="K128" i="6"/>
  <c r="F128" i="6"/>
  <c r="AM128" i="6"/>
  <c r="AL128" i="6"/>
  <c r="C129" i="6"/>
  <c r="D129" i="6" s="1"/>
  <c r="AK131" i="6" l="1"/>
  <c r="AG131" i="6"/>
  <c r="AC131" i="6"/>
  <c r="AJ131" i="6"/>
  <c r="AF131" i="6"/>
  <c r="AB131" i="6"/>
  <c r="AE131" i="6"/>
  <c r="AI131" i="6"/>
  <c r="AD131" i="6"/>
  <c r="AH131" i="6"/>
  <c r="Z131" i="6"/>
  <c r="Y131" i="6"/>
  <c r="B131" i="6"/>
  <c r="N129" i="6"/>
  <c r="N127" i="6"/>
  <c r="X128" i="6" s="1"/>
  <c r="L127" i="6"/>
  <c r="V128" i="6" s="1"/>
  <c r="L129" i="6"/>
  <c r="M127" i="6"/>
  <c r="M129" i="6"/>
  <c r="K129" i="6"/>
  <c r="K127" i="6"/>
  <c r="U128" i="6" s="1"/>
  <c r="W128" i="6"/>
  <c r="G127" i="6"/>
  <c r="Q128" i="6" s="1"/>
  <c r="G129" i="6"/>
  <c r="J129" i="6"/>
  <c r="J127" i="6"/>
  <c r="T128" i="6" s="1"/>
  <c r="A132" i="6"/>
  <c r="B132" i="6" s="1"/>
  <c r="AM131" i="6"/>
  <c r="V131" i="6"/>
  <c r="R131" i="6"/>
  <c r="X131" i="6"/>
  <c r="S131" i="6"/>
  <c r="W131" i="6"/>
  <c r="Q131" i="6"/>
  <c r="AL131" i="6"/>
  <c r="U131" i="6"/>
  <c r="P131" i="6"/>
  <c r="T131" i="6"/>
  <c r="O131" i="6"/>
  <c r="E129" i="6"/>
  <c r="E127" i="6"/>
  <c r="O128" i="6" s="1"/>
  <c r="D130" i="6"/>
  <c r="D131" i="6" s="1"/>
  <c r="D128" i="6"/>
  <c r="F129" i="6"/>
  <c r="F127" i="6"/>
  <c r="P128" i="6" s="1"/>
  <c r="H129" i="6"/>
  <c r="H127" i="6"/>
  <c r="R128" i="6" s="1"/>
  <c r="I129" i="6"/>
  <c r="I127" i="6"/>
  <c r="S128" i="6" s="1"/>
  <c r="C130" i="6"/>
  <c r="AI132" i="6" l="1"/>
  <c r="AE132" i="6"/>
  <c r="AH132" i="6"/>
  <c r="AD132" i="6"/>
  <c r="AK132" i="6"/>
  <c r="AC132" i="6"/>
  <c r="AJ132" i="6"/>
  <c r="AB132" i="6"/>
  <c r="AG132" i="6"/>
  <c r="AF132" i="6"/>
  <c r="Y132" i="6"/>
  <c r="Z132" i="6"/>
  <c r="D132" i="6"/>
  <c r="A133" i="6"/>
  <c r="B133" i="6" s="1"/>
  <c r="AM132" i="6"/>
  <c r="X132" i="6"/>
  <c r="T132" i="6"/>
  <c r="P132" i="6"/>
  <c r="S132" i="6"/>
  <c r="AL132" i="6"/>
  <c r="W132" i="6"/>
  <c r="R132" i="6"/>
  <c r="V132" i="6"/>
  <c r="O132" i="6"/>
  <c r="U132" i="6"/>
  <c r="Q132" i="6"/>
  <c r="C131" i="6"/>
  <c r="A134" i="6" l="1"/>
  <c r="B134" i="6" s="1"/>
  <c r="C132" i="6"/>
  <c r="AK134" i="6" l="1"/>
  <c r="AG134" i="6"/>
  <c r="AC134" i="6"/>
  <c r="AJ134" i="6"/>
  <c r="AF134" i="6"/>
  <c r="AB134" i="6"/>
  <c r="AI134" i="6"/>
  <c r="AE134" i="6"/>
  <c r="AH134" i="6"/>
  <c r="AD134" i="6"/>
  <c r="Z134" i="6"/>
  <c r="Y134" i="6"/>
  <c r="A135" i="6"/>
  <c r="B135" i="6" s="1"/>
  <c r="AL134" i="6"/>
  <c r="U134" i="6"/>
  <c r="Q134" i="6"/>
  <c r="V134" i="6"/>
  <c r="P134" i="6"/>
  <c r="T134" i="6"/>
  <c r="O134" i="6"/>
  <c r="AM134" i="6"/>
  <c r="X134" i="6"/>
  <c r="S134" i="6"/>
  <c r="R134" i="6"/>
  <c r="W134" i="6"/>
  <c r="C133" i="6"/>
  <c r="AI135" i="6" l="1"/>
  <c r="AE135" i="6"/>
  <c r="AH135" i="6"/>
  <c r="AD135" i="6"/>
  <c r="AG135" i="6"/>
  <c r="AK135" i="6"/>
  <c r="AF135" i="6"/>
  <c r="AC135" i="6"/>
  <c r="AJ135" i="6"/>
  <c r="AB135" i="6"/>
  <c r="Y135" i="6"/>
  <c r="Z135" i="6"/>
  <c r="AD133" i="6"/>
  <c r="AB133" i="6"/>
  <c r="AI133" i="6"/>
  <c r="AC133" i="6"/>
  <c r="AH133" i="6"/>
  <c r="AJ133" i="6"/>
  <c r="AK133" i="6"/>
  <c r="AF133" i="6"/>
  <c r="AE133" i="6"/>
  <c r="AG133" i="6"/>
  <c r="N133" i="6"/>
  <c r="L133" i="6"/>
  <c r="M133" i="6"/>
  <c r="Z133" i="6"/>
  <c r="Y133" i="6"/>
  <c r="I133" i="6"/>
  <c r="E133" i="6"/>
  <c r="H133" i="6"/>
  <c r="G133" i="6"/>
  <c r="K133" i="6"/>
  <c r="J133" i="6"/>
  <c r="F133" i="6"/>
  <c r="AM133" i="6"/>
  <c r="AL133" i="6"/>
  <c r="A136" i="6"/>
  <c r="AL135" i="6"/>
  <c r="W135" i="6"/>
  <c r="S135" i="6"/>
  <c r="O135" i="6"/>
  <c r="AM135" i="6"/>
  <c r="V135" i="6"/>
  <c r="Q135" i="6"/>
  <c r="U135" i="6"/>
  <c r="P135" i="6"/>
  <c r="X135" i="6"/>
  <c r="T135" i="6"/>
  <c r="R135" i="6"/>
  <c r="B136" i="6"/>
  <c r="C134" i="6"/>
  <c r="D134" i="6" s="1"/>
  <c r="AK136" i="6" l="1"/>
  <c r="AG136" i="6"/>
  <c r="AC136" i="6"/>
  <c r="AJ136" i="6"/>
  <c r="AF136" i="6"/>
  <c r="AB136" i="6"/>
  <c r="AE136" i="6"/>
  <c r="AD136" i="6"/>
  <c r="AI136" i="6"/>
  <c r="AH136" i="6"/>
  <c r="Z136" i="6"/>
  <c r="Y136" i="6"/>
  <c r="M132" i="6"/>
  <c r="W133" i="6" s="1"/>
  <c r="M134" i="6"/>
  <c r="L134" i="6"/>
  <c r="L132" i="6"/>
  <c r="N132" i="6"/>
  <c r="N134" i="6"/>
  <c r="K134" i="6"/>
  <c r="K132" i="6"/>
  <c r="U133" i="6" s="1"/>
  <c r="X133" i="6"/>
  <c r="G134" i="6"/>
  <c r="G132" i="6"/>
  <c r="Q133" i="6" s="1"/>
  <c r="E134" i="6"/>
  <c r="E132" i="6"/>
  <c r="O133" i="6" s="1"/>
  <c r="F134" i="6"/>
  <c r="F132" i="6"/>
  <c r="P133" i="6" s="1"/>
  <c r="V133" i="6"/>
  <c r="I132" i="6"/>
  <c r="S133" i="6" s="1"/>
  <c r="I134" i="6"/>
  <c r="D133" i="6"/>
  <c r="D135" i="6"/>
  <c r="D136" i="6" s="1"/>
  <c r="A137" i="6"/>
  <c r="AM136" i="6"/>
  <c r="U136" i="6"/>
  <c r="Q136" i="6"/>
  <c r="AL136" i="6"/>
  <c r="W136" i="6"/>
  <c r="R136" i="6"/>
  <c r="V136" i="6"/>
  <c r="P136" i="6"/>
  <c r="O136" i="6"/>
  <c r="T136" i="6"/>
  <c r="S136" i="6"/>
  <c r="X136" i="6"/>
  <c r="J134" i="6"/>
  <c r="J132" i="6"/>
  <c r="T133" i="6" s="1"/>
  <c r="H134" i="6"/>
  <c r="H132" i="6"/>
  <c r="R133" i="6" s="1"/>
  <c r="C135" i="6"/>
  <c r="AI137" i="6" l="1"/>
  <c r="AE137" i="6"/>
  <c r="AH137" i="6"/>
  <c r="AD137" i="6"/>
  <c r="AK137" i="6"/>
  <c r="AC137" i="6"/>
  <c r="AG137" i="6"/>
  <c r="AJ137" i="6"/>
  <c r="AB137" i="6"/>
  <c r="AF137" i="6"/>
  <c r="Y137" i="6"/>
  <c r="Z137" i="6"/>
  <c r="A138" i="6"/>
  <c r="AM137" i="6"/>
  <c r="W137" i="6"/>
  <c r="S137" i="6"/>
  <c r="O137" i="6"/>
  <c r="X137" i="6"/>
  <c r="R137" i="6"/>
  <c r="V137" i="6"/>
  <c r="Q137" i="6"/>
  <c r="P137" i="6"/>
  <c r="AL137" i="6"/>
  <c r="U137" i="6"/>
  <c r="T137" i="6"/>
  <c r="D137" i="6"/>
  <c r="B137" i="6"/>
  <c r="B138" i="6" s="1"/>
  <c r="C136" i="6"/>
  <c r="A139" i="6" l="1"/>
  <c r="C137" i="6"/>
  <c r="AK139" i="6" l="1"/>
  <c r="AG139" i="6"/>
  <c r="AC139" i="6"/>
  <c r="AJ139" i="6"/>
  <c r="AF139" i="6"/>
  <c r="AB139" i="6"/>
  <c r="AI139" i="6"/>
  <c r="AH139" i="6"/>
  <c r="AE139" i="6"/>
  <c r="AD139" i="6"/>
  <c r="Z139" i="6"/>
  <c r="Y139" i="6"/>
  <c r="B139" i="6"/>
  <c r="A140" i="6"/>
  <c r="X139" i="6"/>
  <c r="T139" i="6"/>
  <c r="P139" i="6"/>
  <c r="AL139" i="6"/>
  <c r="U139" i="6"/>
  <c r="O139" i="6"/>
  <c r="AM139" i="6"/>
  <c r="S139" i="6"/>
  <c r="R139" i="6"/>
  <c r="V139" i="6"/>
  <c r="Q139" i="6"/>
  <c r="W139" i="6"/>
  <c r="C138" i="6"/>
  <c r="AI140" i="6" l="1"/>
  <c r="AE140" i="6"/>
  <c r="AH140" i="6"/>
  <c r="AD140" i="6"/>
  <c r="AG140" i="6"/>
  <c r="AC140" i="6"/>
  <c r="AF140" i="6"/>
  <c r="AK140" i="6"/>
  <c r="AJ140" i="6"/>
  <c r="AB140" i="6"/>
  <c r="Y140" i="6"/>
  <c r="Z140" i="6"/>
  <c r="B140" i="6"/>
  <c r="AG138" i="6"/>
  <c r="AJ138" i="6"/>
  <c r="AE138" i="6"/>
  <c r="AI138" i="6"/>
  <c r="AB138" i="6"/>
  <c r="AC138" i="6"/>
  <c r="AD138" i="6"/>
  <c r="AF138" i="6"/>
  <c r="AH138" i="6"/>
  <c r="AK138" i="6"/>
  <c r="L138" i="6"/>
  <c r="M138" i="6"/>
  <c r="N138" i="6"/>
  <c r="Z138" i="6"/>
  <c r="Y138" i="6"/>
  <c r="I138" i="6"/>
  <c r="E138" i="6"/>
  <c r="G138" i="6"/>
  <c r="K138" i="6"/>
  <c r="F138" i="6"/>
  <c r="J138" i="6"/>
  <c r="H138" i="6"/>
  <c r="AM138" i="6"/>
  <c r="AL138" i="6"/>
  <c r="A141" i="6"/>
  <c r="AM140" i="6"/>
  <c r="AL140" i="6"/>
  <c r="V140" i="6"/>
  <c r="R140" i="6"/>
  <c r="U140" i="6"/>
  <c r="P140" i="6"/>
  <c r="T140" i="6"/>
  <c r="O140" i="6"/>
  <c r="S140" i="6"/>
  <c r="X140" i="6"/>
  <c r="Q140" i="6"/>
  <c r="W140" i="6"/>
  <c r="C139" i="6"/>
  <c r="D139" i="6" s="1"/>
  <c r="AK141" i="6" l="1"/>
  <c r="AG141" i="6"/>
  <c r="AC141" i="6"/>
  <c r="AJ141" i="6"/>
  <c r="AF141" i="6"/>
  <c r="AB141" i="6"/>
  <c r="AE141" i="6"/>
  <c r="AI141" i="6"/>
  <c r="AD141" i="6"/>
  <c r="AH141" i="6"/>
  <c r="Z141" i="6"/>
  <c r="Y141" i="6"/>
  <c r="N137" i="6"/>
  <c r="X138" i="6" s="1"/>
  <c r="N139" i="6"/>
  <c r="M137" i="6"/>
  <c r="W138" i="6" s="1"/>
  <c r="M139" i="6"/>
  <c r="L139" i="6"/>
  <c r="L137" i="6"/>
  <c r="V138" i="6" s="1"/>
  <c r="D140" i="6"/>
  <c r="D141" i="6" s="1"/>
  <c r="D138" i="6"/>
  <c r="E139" i="6"/>
  <c r="E137" i="6"/>
  <c r="O138" i="6" s="1"/>
  <c r="A142" i="6"/>
  <c r="X141" i="6"/>
  <c r="T141" i="6"/>
  <c r="P141" i="6"/>
  <c r="AM141" i="6"/>
  <c r="V141" i="6"/>
  <c r="Q141" i="6"/>
  <c r="U141" i="6"/>
  <c r="O141" i="6"/>
  <c r="AL141" i="6"/>
  <c r="S141" i="6"/>
  <c r="W141" i="6"/>
  <c r="R141" i="6"/>
  <c r="H137" i="6"/>
  <c r="R138" i="6" s="1"/>
  <c r="H139" i="6"/>
  <c r="K139" i="6"/>
  <c r="K137" i="6"/>
  <c r="U138" i="6" s="1"/>
  <c r="J139" i="6"/>
  <c r="J137" i="6"/>
  <c r="T138" i="6" s="1"/>
  <c r="F139" i="6"/>
  <c r="F137" i="6"/>
  <c r="P138" i="6" s="1"/>
  <c r="I137" i="6"/>
  <c r="S138" i="6" s="1"/>
  <c r="I139" i="6"/>
  <c r="B141" i="6"/>
  <c r="G139" i="6"/>
  <c r="G137" i="6"/>
  <c r="Q138" i="6" s="1"/>
  <c r="C140" i="6"/>
  <c r="B142" i="6" l="1"/>
  <c r="AI142" i="6"/>
  <c r="AE142" i="6"/>
  <c r="AH142" i="6"/>
  <c r="AD142" i="6"/>
  <c r="AK142" i="6"/>
  <c r="AC142" i="6"/>
  <c r="AJ142" i="6"/>
  <c r="AB142" i="6"/>
  <c r="AG142" i="6"/>
  <c r="AF142" i="6"/>
  <c r="Y142" i="6"/>
  <c r="Z142" i="6"/>
  <c r="A143" i="6"/>
  <c r="B143" i="6" s="1"/>
  <c r="AL142" i="6"/>
  <c r="AM142" i="6"/>
  <c r="V142" i="6"/>
  <c r="R142" i="6"/>
  <c r="W142" i="6"/>
  <c r="Q142" i="6"/>
  <c r="U142" i="6"/>
  <c r="P142" i="6"/>
  <c r="T142" i="6"/>
  <c r="X142" i="6"/>
  <c r="S142" i="6"/>
  <c r="O142" i="6"/>
  <c r="D142" i="6"/>
  <c r="C142" i="6"/>
  <c r="C141" i="6"/>
  <c r="A144" i="6" l="1"/>
  <c r="B144" i="6" s="1"/>
  <c r="AK144" i="6" l="1"/>
  <c r="AG144" i="6"/>
  <c r="AC144" i="6"/>
  <c r="AJ144" i="6"/>
  <c r="AF144" i="6"/>
  <c r="AB144" i="6"/>
  <c r="AI144" i="6"/>
  <c r="AE144" i="6"/>
  <c r="AH144" i="6"/>
  <c r="AD144" i="6"/>
  <c r="Z144" i="6"/>
  <c r="Y144" i="6"/>
  <c r="A145" i="6"/>
  <c r="AM144" i="6"/>
  <c r="W144" i="6"/>
  <c r="S144" i="6"/>
  <c r="O144" i="6"/>
  <c r="AL144" i="6"/>
  <c r="T144" i="6"/>
  <c r="X144" i="6"/>
  <c r="R144" i="6"/>
  <c r="V144" i="6"/>
  <c r="U144" i="6"/>
  <c r="Q144" i="6"/>
  <c r="P144" i="6"/>
  <c r="C144" i="6"/>
  <c r="D144" i="6" s="1"/>
  <c r="C143" i="6"/>
  <c r="AI145" i="6" l="1"/>
  <c r="AE145" i="6"/>
  <c r="AH145" i="6"/>
  <c r="AD145" i="6"/>
  <c r="AG145" i="6"/>
  <c r="AK145" i="6"/>
  <c r="AF145" i="6"/>
  <c r="AC145" i="6"/>
  <c r="AB145" i="6"/>
  <c r="AJ145" i="6"/>
  <c r="Y145" i="6"/>
  <c r="Z145" i="6"/>
  <c r="AB143" i="6"/>
  <c r="AJ143" i="6"/>
  <c r="AI143" i="6"/>
  <c r="AC143" i="6"/>
  <c r="AF143" i="6"/>
  <c r="AE143" i="6"/>
  <c r="AH143" i="6"/>
  <c r="AK143" i="6"/>
  <c r="AD143" i="6"/>
  <c r="AG143" i="6"/>
  <c r="L143" i="6"/>
  <c r="M143" i="6"/>
  <c r="N143" i="6"/>
  <c r="Z143" i="6"/>
  <c r="Y143" i="6"/>
  <c r="I143" i="6"/>
  <c r="E143" i="6"/>
  <c r="K143" i="6"/>
  <c r="F143" i="6"/>
  <c r="J143" i="6"/>
  <c r="H143" i="6"/>
  <c r="G143" i="6"/>
  <c r="AL143" i="6"/>
  <c r="AM143" i="6"/>
  <c r="D143" i="6"/>
  <c r="D145" i="6"/>
  <c r="D146" i="6" s="1"/>
  <c r="D147" i="6" s="1"/>
  <c r="A146" i="6"/>
  <c r="AL145" i="6"/>
  <c r="U145" i="6"/>
  <c r="Q145" i="6"/>
  <c r="T145" i="6"/>
  <c r="O145" i="6"/>
  <c r="X145" i="6"/>
  <c r="S145" i="6"/>
  <c r="W145" i="6"/>
  <c r="R145" i="6"/>
  <c r="P145" i="6"/>
  <c r="V145" i="6"/>
  <c r="AM145" i="6"/>
  <c r="B145" i="6"/>
  <c r="B146" i="6" s="1"/>
  <c r="AK146" i="6" l="1"/>
  <c r="AG146" i="6"/>
  <c r="AC146" i="6"/>
  <c r="AJ146" i="6"/>
  <c r="AF146" i="6"/>
  <c r="AB146" i="6"/>
  <c r="AE146" i="6"/>
  <c r="AD146" i="6"/>
  <c r="AI146" i="6"/>
  <c r="AH146" i="6"/>
  <c r="Z146" i="6"/>
  <c r="Y146" i="6"/>
  <c r="N142" i="6"/>
  <c r="X143" i="6" s="1"/>
  <c r="N144" i="6"/>
  <c r="M142" i="6"/>
  <c r="W143" i="6" s="1"/>
  <c r="M144" i="6"/>
  <c r="L142" i="6"/>
  <c r="V143" i="6" s="1"/>
  <c r="L144" i="6"/>
  <c r="K144" i="6"/>
  <c r="K142" i="6"/>
  <c r="U143" i="6" s="1"/>
  <c r="A147" i="6"/>
  <c r="AL146" i="6"/>
  <c r="W146" i="6"/>
  <c r="S146" i="6"/>
  <c r="O146" i="6"/>
  <c r="AM146" i="6"/>
  <c r="U146" i="6"/>
  <c r="P146" i="6"/>
  <c r="T146" i="6"/>
  <c r="X146" i="6"/>
  <c r="V146" i="6"/>
  <c r="R146" i="6"/>
  <c r="Q146" i="6"/>
  <c r="H144" i="6"/>
  <c r="H142" i="6"/>
  <c r="R143" i="6" s="1"/>
  <c r="E144" i="6"/>
  <c r="E142" i="6"/>
  <c r="O143" i="6" s="1"/>
  <c r="J144" i="6"/>
  <c r="J142" i="6"/>
  <c r="T143" i="6" s="1"/>
  <c r="I142" i="6"/>
  <c r="S143" i="6" s="1"/>
  <c r="I144" i="6"/>
  <c r="C145" i="6"/>
  <c r="G144" i="6"/>
  <c r="G142" i="6"/>
  <c r="Q143" i="6" s="1"/>
  <c r="F144" i="6"/>
  <c r="F142" i="6"/>
  <c r="P143" i="6" s="1"/>
  <c r="C146" i="6"/>
  <c r="AI147" i="6" l="1"/>
  <c r="AE147" i="6"/>
  <c r="AH147" i="6"/>
  <c r="AD147" i="6"/>
  <c r="AK147" i="6"/>
  <c r="AC147" i="6"/>
  <c r="AG147" i="6"/>
  <c r="AJ147" i="6"/>
  <c r="AB147" i="6"/>
  <c r="AF147" i="6"/>
  <c r="Y147" i="6"/>
  <c r="Z147" i="6"/>
  <c r="A148" i="6"/>
  <c r="AM147" i="6"/>
  <c r="U147" i="6"/>
  <c r="Q147" i="6"/>
  <c r="AL147" i="6"/>
  <c r="V147" i="6"/>
  <c r="P147" i="6"/>
  <c r="T147" i="6"/>
  <c r="O147" i="6"/>
  <c r="X147" i="6"/>
  <c r="S147" i="6"/>
  <c r="R147" i="6"/>
  <c r="W147" i="6"/>
  <c r="B147" i="6"/>
  <c r="B148" i="6" s="1"/>
  <c r="C147" i="6" l="1"/>
  <c r="A149" i="6"/>
  <c r="C148" i="6"/>
  <c r="AK149" i="6" l="1"/>
  <c r="AG149" i="6"/>
  <c r="AC149" i="6"/>
  <c r="AJ149" i="6"/>
  <c r="AF149" i="6"/>
  <c r="AB149" i="6"/>
  <c r="AI149" i="6"/>
  <c r="AH149" i="6"/>
  <c r="AE149" i="6"/>
  <c r="AD149" i="6"/>
  <c r="Z149" i="6"/>
  <c r="Y149" i="6"/>
  <c r="B149" i="6"/>
  <c r="AC148" i="6"/>
  <c r="AE148" i="6"/>
  <c r="AF148" i="6"/>
  <c r="AD148" i="6"/>
  <c r="AK148" i="6"/>
  <c r="AH148" i="6"/>
  <c r="AJ148" i="6"/>
  <c r="AB148" i="6"/>
  <c r="AI148" i="6"/>
  <c r="AG148" i="6"/>
  <c r="M148" i="6"/>
  <c r="N148" i="6"/>
  <c r="L148" i="6"/>
  <c r="Z148" i="6"/>
  <c r="Y148" i="6"/>
  <c r="H148" i="6"/>
  <c r="I148" i="6"/>
  <c r="G148" i="6"/>
  <c r="F148" i="6"/>
  <c r="J148" i="6"/>
  <c r="E148" i="6"/>
  <c r="K148" i="6"/>
  <c r="AL148" i="6"/>
  <c r="A150" i="6"/>
  <c r="B150" i="6" s="1"/>
  <c r="V149" i="6"/>
  <c r="R149" i="6"/>
  <c r="AL149" i="6"/>
  <c r="X149" i="6"/>
  <c r="S149" i="6"/>
  <c r="W149" i="6"/>
  <c r="Q149" i="6"/>
  <c r="AM149" i="6"/>
  <c r="P149" i="6"/>
  <c r="U149" i="6"/>
  <c r="T149" i="6"/>
  <c r="O149" i="6"/>
  <c r="AM148" i="6"/>
  <c r="C149" i="6"/>
  <c r="D149" i="6" s="1"/>
  <c r="AI150" i="6" l="1"/>
  <c r="AE150" i="6"/>
  <c r="AH150" i="6"/>
  <c r="AD150" i="6"/>
  <c r="AG150" i="6"/>
  <c r="AC150" i="6"/>
  <c r="AF150" i="6"/>
  <c r="AK150" i="6"/>
  <c r="AJ150" i="6"/>
  <c r="AB150" i="6"/>
  <c r="Y150" i="6"/>
  <c r="Z150" i="6"/>
  <c r="L147" i="6"/>
  <c r="V148" i="6" s="1"/>
  <c r="L149" i="6"/>
  <c r="N147" i="6"/>
  <c r="N149" i="6"/>
  <c r="M147" i="6"/>
  <c r="W148" i="6" s="1"/>
  <c r="M149" i="6"/>
  <c r="X148" i="6"/>
  <c r="B151" i="6"/>
  <c r="G149" i="6"/>
  <c r="G147" i="6"/>
  <c r="Q148" i="6" s="1"/>
  <c r="J149" i="6"/>
  <c r="J147" i="6"/>
  <c r="T148" i="6" s="1"/>
  <c r="I149" i="6"/>
  <c r="I147" i="6"/>
  <c r="S148" i="6" s="1"/>
  <c r="D150" i="6"/>
  <c r="D151" i="6" s="1"/>
  <c r="D148" i="6"/>
  <c r="F149" i="6"/>
  <c r="F147" i="6"/>
  <c r="P148" i="6" s="1"/>
  <c r="K149" i="6"/>
  <c r="K147" i="6"/>
  <c r="U148" i="6" s="1"/>
  <c r="H149" i="6"/>
  <c r="H147" i="6"/>
  <c r="R148" i="6" s="1"/>
  <c r="A151" i="6"/>
  <c r="AL150" i="6"/>
  <c r="X150" i="6"/>
  <c r="T150" i="6"/>
  <c r="P150" i="6"/>
  <c r="S150" i="6"/>
  <c r="AM150" i="6"/>
  <c r="W150" i="6"/>
  <c r="R150" i="6"/>
  <c r="Q150" i="6"/>
  <c r="O150" i="6"/>
  <c r="V150" i="6"/>
  <c r="U150" i="6"/>
  <c r="E149" i="6"/>
  <c r="E147" i="6"/>
  <c r="O148" i="6" s="1"/>
  <c r="C150" i="6"/>
  <c r="AK151" i="6" l="1"/>
  <c r="AG151" i="6"/>
  <c r="AC151" i="6"/>
  <c r="AJ151" i="6"/>
  <c r="AF151" i="6"/>
  <c r="AB151" i="6"/>
  <c r="AE151" i="6"/>
  <c r="AD151" i="6"/>
  <c r="AI151" i="6"/>
  <c r="AH151" i="6"/>
  <c r="Z151" i="6"/>
  <c r="Y151" i="6"/>
  <c r="A152" i="6"/>
  <c r="AL151" i="6"/>
  <c r="V151" i="6"/>
  <c r="R151" i="6"/>
  <c r="AM151" i="6"/>
  <c r="T151" i="6"/>
  <c r="O151" i="6"/>
  <c r="X151" i="6"/>
  <c r="S151" i="6"/>
  <c r="Q151" i="6"/>
  <c r="W151" i="6"/>
  <c r="P151" i="6"/>
  <c r="U151" i="6"/>
  <c r="D152" i="6"/>
  <c r="C151" i="6"/>
  <c r="AI152" i="6" l="1"/>
  <c r="AE152" i="6"/>
  <c r="AH152" i="6"/>
  <c r="AD152" i="6"/>
  <c r="AK152" i="6"/>
  <c r="AC152" i="6"/>
  <c r="AG152" i="6"/>
  <c r="AJ152" i="6"/>
  <c r="AB152" i="6"/>
  <c r="AF152" i="6"/>
  <c r="Y152" i="6"/>
  <c r="Z152" i="6"/>
  <c r="B152" i="6"/>
  <c r="B153" i="6" s="1"/>
  <c r="A153" i="6"/>
  <c r="AM152" i="6"/>
  <c r="X152" i="6"/>
  <c r="T152" i="6"/>
  <c r="P152" i="6"/>
  <c r="U152" i="6"/>
  <c r="O152" i="6"/>
  <c r="S152" i="6"/>
  <c r="AL152" i="6"/>
  <c r="R152" i="6"/>
  <c r="V152" i="6"/>
  <c r="Q152" i="6"/>
  <c r="W152" i="6"/>
  <c r="C152" i="6"/>
  <c r="A154" i="6" l="1"/>
  <c r="C153" i="6"/>
  <c r="AK154" i="6" l="1"/>
  <c r="AG154" i="6"/>
  <c r="AC154" i="6"/>
  <c r="AJ154" i="6"/>
  <c r="AF154" i="6"/>
  <c r="AB154" i="6"/>
  <c r="AI154" i="6"/>
  <c r="AH154" i="6"/>
  <c r="AE154" i="6"/>
  <c r="AD154" i="6"/>
  <c r="Z154" i="6"/>
  <c r="Y154" i="6"/>
  <c r="B154" i="6"/>
  <c r="AI153" i="6"/>
  <c r="AC153" i="6"/>
  <c r="AD153" i="6"/>
  <c r="AJ153" i="6"/>
  <c r="AG153" i="6"/>
  <c r="AK153" i="6"/>
  <c r="AE153" i="6"/>
  <c r="AF153" i="6"/>
  <c r="AH153" i="6"/>
  <c r="AB153" i="6"/>
  <c r="N153" i="6"/>
  <c r="M153" i="6"/>
  <c r="L153" i="6"/>
  <c r="Z153" i="6"/>
  <c r="Y153" i="6"/>
  <c r="H153" i="6"/>
  <c r="G153" i="6"/>
  <c r="K153" i="6"/>
  <c r="F153" i="6"/>
  <c r="E153" i="6"/>
  <c r="J153" i="6"/>
  <c r="I153" i="6"/>
  <c r="AM153" i="6"/>
  <c r="A155" i="6"/>
  <c r="AL154" i="6"/>
  <c r="U154" i="6"/>
  <c r="Q154" i="6"/>
  <c r="AM154" i="6"/>
  <c r="W154" i="6"/>
  <c r="R154" i="6"/>
  <c r="V154" i="6"/>
  <c r="P154" i="6"/>
  <c r="T154" i="6"/>
  <c r="O154" i="6"/>
  <c r="X154" i="6"/>
  <c r="S154" i="6"/>
  <c r="AL153" i="6"/>
  <c r="B155" i="6"/>
  <c r="C154" i="6"/>
  <c r="D154" i="6" s="1"/>
  <c r="AI155" i="6" l="1"/>
  <c r="AE155" i="6"/>
  <c r="AH155" i="6"/>
  <c r="AD155" i="6"/>
  <c r="AG155" i="6"/>
  <c r="AC155" i="6"/>
  <c r="AF155" i="6"/>
  <c r="AK155" i="6"/>
  <c r="AJ155" i="6"/>
  <c r="AB155" i="6"/>
  <c r="Y155" i="6"/>
  <c r="Z155" i="6"/>
  <c r="L154" i="6"/>
  <c r="L152" i="6"/>
  <c r="V153" i="6" s="1"/>
  <c r="M152" i="6"/>
  <c r="W153" i="6" s="1"/>
  <c r="M154" i="6"/>
  <c r="N152" i="6"/>
  <c r="N154" i="6"/>
  <c r="E154" i="6"/>
  <c r="E152" i="6"/>
  <c r="O153" i="6" s="1"/>
  <c r="I154" i="6"/>
  <c r="I152" i="6"/>
  <c r="S153" i="6" s="1"/>
  <c r="H154" i="6"/>
  <c r="H152" i="6"/>
  <c r="R153" i="6" s="1"/>
  <c r="X153" i="6"/>
  <c r="G154" i="6"/>
  <c r="G152" i="6"/>
  <c r="Q153" i="6" s="1"/>
  <c r="D155" i="6"/>
  <c r="D156" i="6" s="1"/>
  <c r="D157" i="6" s="1"/>
  <c r="D153" i="6"/>
  <c r="A156" i="6"/>
  <c r="U155" i="6"/>
  <c r="X155" i="6"/>
  <c r="S155" i="6"/>
  <c r="O155" i="6"/>
  <c r="AL155" i="6"/>
  <c r="R155" i="6"/>
  <c r="W155" i="6"/>
  <c r="Q155" i="6"/>
  <c r="V155" i="6"/>
  <c r="AM155" i="6"/>
  <c r="P155" i="6"/>
  <c r="T155" i="6"/>
  <c r="F154" i="6"/>
  <c r="F152" i="6"/>
  <c r="P153" i="6" s="1"/>
  <c r="J154" i="6"/>
  <c r="J152" i="6"/>
  <c r="T153" i="6" s="1"/>
  <c r="K154" i="6"/>
  <c r="K152" i="6"/>
  <c r="U153" i="6" s="1"/>
  <c r="C155" i="6"/>
  <c r="AK156" i="6" l="1"/>
  <c r="AG156" i="6"/>
  <c r="AC156" i="6"/>
  <c r="AJ156" i="6"/>
  <c r="AF156" i="6"/>
  <c r="AB156" i="6"/>
  <c r="AE156" i="6"/>
  <c r="AI156" i="6"/>
  <c r="AD156" i="6"/>
  <c r="AH156" i="6"/>
  <c r="Z156" i="6"/>
  <c r="Y156" i="6"/>
  <c r="B156" i="6"/>
  <c r="A157" i="6"/>
  <c r="AM156" i="6"/>
  <c r="W156" i="6"/>
  <c r="S156" i="6"/>
  <c r="O156" i="6"/>
  <c r="AL156" i="6"/>
  <c r="T156" i="6"/>
  <c r="V156" i="6"/>
  <c r="P156" i="6"/>
  <c r="U156" i="6"/>
  <c r="X156" i="6"/>
  <c r="R156" i="6"/>
  <c r="Q156" i="6"/>
  <c r="C156" i="6"/>
  <c r="AI157" i="6" l="1"/>
  <c r="AE157" i="6"/>
  <c r="AH157" i="6"/>
  <c r="AD157" i="6"/>
  <c r="AK157" i="6"/>
  <c r="AC157" i="6"/>
  <c r="AJ157" i="6"/>
  <c r="AB157" i="6"/>
  <c r="AG157" i="6"/>
  <c r="AF157" i="6"/>
  <c r="Y157" i="6"/>
  <c r="Z157" i="6"/>
  <c r="B157" i="6"/>
  <c r="C157" i="6" s="1"/>
  <c r="A158" i="6"/>
  <c r="B158" i="6" s="1"/>
  <c r="U157" i="6"/>
  <c r="Q157" i="6"/>
  <c r="T157" i="6"/>
  <c r="O157" i="6"/>
  <c r="AM157" i="6"/>
  <c r="AL157" i="6"/>
  <c r="S157" i="6"/>
  <c r="X157" i="6"/>
  <c r="R157" i="6"/>
  <c r="P157" i="6"/>
  <c r="W157" i="6"/>
  <c r="V157" i="6"/>
  <c r="A159" i="6" l="1"/>
  <c r="B159" i="6" s="1"/>
  <c r="C158" i="6"/>
  <c r="AK159" i="6" l="1"/>
  <c r="AG159" i="6"/>
  <c r="AC159" i="6"/>
  <c r="AJ159" i="6"/>
  <c r="AF159" i="6"/>
  <c r="AB159" i="6"/>
  <c r="AI159" i="6"/>
  <c r="AH159" i="6"/>
  <c r="AE159" i="6"/>
  <c r="AD159" i="6"/>
  <c r="Z159" i="6"/>
  <c r="Y159" i="6"/>
  <c r="AD158" i="6"/>
  <c r="AB158" i="6"/>
  <c r="AG158" i="6"/>
  <c r="AI158" i="6"/>
  <c r="AK158" i="6"/>
  <c r="AH158" i="6"/>
  <c r="AE158" i="6"/>
  <c r="AJ158" i="6"/>
  <c r="AC158" i="6"/>
  <c r="AF158" i="6"/>
  <c r="M158" i="6"/>
  <c r="N158" i="6"/>
  <c r="L158" i="6"/>
  <c r="Z158" i="6"/>
  <c r="Y158" i="6"/>
  <c r="I158" i="6"/>
  <c r="E158" i="6"/>
  <c r="G158" i="6"/>
  <c r="K158" i="6"/>
  <c r="F158" i="6"/>
  <c r="H158" i="6"/>
  <c r="J158" i="6"/>
  <c r="AM158" i="6"/>
  <c r="A160" i="6"/>
  <c r="V159" i="6"/>
  <c r="R159" i="6"/>
  <c r="W159" i="6"/>
  <c r="Q159" i="6"/>
  <c r="U159" i="6"/>
  <c r="O159" i="6"/>
  <c r="AM159" i="6"/>
  <c r="T159" i="6"/>
  <c r="AL159" i="6"/>
  <c r="X159" i="6"/>
  <c r="S159" i="6"/>
  <c r="P159" i="6"/>
  <c r="AL158" i="6"/>
  <c r="C159" i="6"/>
  <c r="D159" i="6" s="1"/>
  <c r="AI160" i="6" l="1"/>
  <c r="AE160" i="6"/>
  <c r="AH160" i="6"/>
  <c r="AD160" i="6"/>
  <c r="AG160" i="6"/>
  <c r="AF160" i="6"/>
  <c r="AK160" i="6"/>
  <c r="AC160" i="6"/>
  <c r="AJ160" i="6"/>
  <c r="AB160" i="6"/>
  <c r="Y160" i="6"/>
  <c r="Z160" i="6"/>
  <c r="B160" i="6"/>
  <c r="L159" i="6"/>
  <c r="L157" i="6"/>
  <c r="V158" i="6" s="1"/>
  <c r="N157" i="6"/>
  <c r="X158" i="6" s="1"/>
  <c r="N159" i="6"/>
  <c r="M157" i="6"/>
  <c r="W158" i="6" s="1"/>
  <c r="M159" i="6"/>
  <c r="H157" i="6"/>
  <c r="R158" i="6" s="1"/>
  <c r="H159" i="6"/>
  <c r="C160" i="6"/>
  <c r="A161" i="6"/>
  <c r="AM160" i="6"/>
  <c r="X160" i="6"/>
  <c r="T160" i="6"/>
  <c r="P160" i="6"/>
  <c r="W160" i="6"/>
  <c r="R160" i="6"/>
  <c r="AL160" i="6"/>
  <c r="S160" i="6"/>
  <c r="Q160" i="6"/>
  <c r="O160" i="6"/>
  <c r="V160" i="6"/>
  <c r="U160" i="6"/>
  <c r="F159" i="6"/>
  <c r="F157" i="6"/>
  <c r="P158" i="6" s="1"/>
  <c r="E159" i="6"/>
  <c r="E157" i="6"/>
  <c r="O158" i="6" s="1"/>
  <c r="J159" i="6"/>
  <c r="J157" i="6"/>
  <c r="T158" i="6" s="1"/>
  <c r="K159" i="6"/>
  <c r="K157" i="6"/>
  <c r="U158" i="6" s="1"/>
  <c r="I159" i="6"/>
  <c r="I157" i="6"/>
  <c r="S158" i="6" s="1"/>
  <c r="D160" i="6"/>
  <c r="D161" i="6" s="1"/>
  <c r="D158" i="6"/>
  <c r="G159" i="6"/>
  <c r="G157" i="6"/>
  <c r="Q158" i="6" s="1"/>
  <c r="AK161" i="6" l="1"/>
  <c r="AG161" i="6"/>
  <c r="AC161" i="6"/>
  <c r="AJ161" i="6"/>
  <c r="AF161" i="6"/>
  <c r="AB161" i="6"/>
  <c r="AE161" i="6"/>
  <c r="AD161" i="6"/>
  <c r="AI161" i="6"/>
  <c r="AH161" i="6"/>
  <c r="Z161" i="6"/>
  <c r="Y161" i="6"/>
  <c r="A162" i="6"/>
  <c r="V161" i="6"/>
  <c r="R161" i="6"/>
  <c r="AL161" i="6"/>
  <c r="X161" i="6"/>
  <c r="S161" i="6"/>
  <c r="W161" i="6"/>
  <c r="P161" i="6"/>
  <c r="AM161" i="6"/>
  <c r="U161" i="6"/>
  <c r="O161" i="6"/>
  <c r="T161" i="6"/>
  <c r="Q161" i="6"/>
  <c r="D162" i="6"/>
  <c r="B161" i="6"/>
  <c r="AI162" i="6" l="1"/>
  <c r="AE162" i="6"/>
  <c r="AH162" i="6"/>
  <c r="AD162" i="6"/>
  <c r="AK162" i="6"/>
  <c r="AC162" i="6"/>
  <c r="AG162" i="6"/>
  <c r="AJ162" i="6"/>
  <c r="AB162" i="6"/>
  <c r="AF162" i="6"/>
  <c r="Y162" i="6"/>
  <c r="Z162" i="6"/>
  <c r="B162" i="6"/>
  <c r="C161" i="6"/>
  <c r="A163" i="6"/>
  <c r="AL162" i="6"/>
  <c r="X162" i="6"/>
  <c r="T162" i="6"/>
  <c r="P162" i="6"/>
  <c r="S162" i="6"/>
  <c r="AM162" i="6"/>
  <c r="U162" i="6"/>
  <c r="R162" i="6"/>
  <c r="W162" i="6"/>
  <c r="Q162" i="6"/>
  <c r="V162" i="6"/>
  <c r="O162" i="6"/>
  <c r="A164" i="6" l="1"/>
  <c r="B163" i="6"/>
  <c r="C162" i="6"/>
  <c r="AK164" i="6" l="1"/>
  <c r="AG164" i="6"/>
  <c r="AC164" i="6"/>
  <c r="AJ164" i="6"/>
  <c r="AF164" i="6"/>
  <c r="AB164" i="6"/>
  <c r="AI164" i="6"/>
  <c r="AH164" i="6"/>
  <c r="AE164" i="6"/>
  <c r="AD164" i="6"/>
  <c r="Z164" i="6"/>
  <c r="Y164" i="6"/>
  <c r="B164" i="6"/>
  <c r="C163" i="6"/>
  <c r="A165" i="6"/>
  <c r="AM164" i="6"/>
  <c r="U164" i="6"/>
  <c r="Q164" i="6"/>
  <c r="V164" i="6"/>
  <c r="P164" i="6"/>
  <c r="W164" i="6"/>
  <c r="O164" i="6"/>
  <c r="AL164" i="6"/>
  <c r="T164" i="6"/>
  <c r="S164" i="6"/>
  <c r="X164" i="6"/>
  <c r="R164" i="6"/>
  <c r="AI165" i="6" l="1"/>
  <c r="AE165" i="6"/>
  <c r="AH165" i="6"/>
  <c r="AD165" i="6"/>
  <c r="AG165" i="6"/>
  <c r="AF165" i="6"/>
  <c r="AK165" i="6"/>
  <c r="AC165" i="6"/>
  <c r="AB165" i="6"/>
  <c r="AJ165" i="6"/>
  <c r="Y165" i="6"/>
  <c r="Z165" i="6"/>
  <c r="AE163" i="6"/>
  <c r="AK163" i="6"/>
  <c r="AH163" i="6"/>
  <c r="AF163" i="6"/>
  <c r="AJ163" i="6"/>
  <c r="AC163" i="6"/>
  <c r="AD163" i="6"/>
  <c r="AG163" i="6"/>
  <c r="AI163" i="6"/>
  <c r="AB163" i="6"/>
  <c r="M163" i="6"/>
  <c r="L163" i="6"/>
  <c r="N163" i="6"/>
  <c r="Z163" i="6"/>
  <c r="Y163" i="6"/>
  <c r="A166" i="6"/>
  <c r="W165" i="6"/>
  <c r="S165" i="6"/>
  <c r="O165" i="6"/>
  <c r="V165" i="6"/>
  <c r="Q165" i="6"/>
  <c r="AL165" i="6"/>
  <c r="AM165" i="6"/>
  <c r="T165" i="6"/>
  <c r="R165" i="6"/>
  <c r="X165" i="6"/>
  <c r="P165" i="6"/>
  <c r="U165" i="6"/>
  <c r="J163" i="6"/>
  <c r="F163" i="6"/>
  <c r="G163" i="6"/>
  <c r="K163" i="6"/>
  <c r="E163" i="6"/>
  <c r="H163" i="6"/>
  <c r="I163" i="6"/>
  <c r="AL163" i="6"/>
  <c r="AM163" i="6"/>
  <c r="B165" i="6"/>
  <c r="C164" i="6"/>
  <c r="D164" i="6" s="1"/>
  <c r="AK166" i="6" l="1"/>
  <c r="AG166" i="6"/>
  <c r="AC166" i="6"/>
  <c r="AJ166" i="6"/>
  <c r="AF166" i="6"/>
  <c r="AB166" i="6"/>
  <c r="AE166" i="6"/>
  <c r="AD166" i="6"/>
  <c r="AI166" i="6"/>
  <c r="AH166" i="6"/>
  <c r="Z166" i="6"/>
  <c r="Y166" i="6"/>
  <c r="N162" i="6"/>
  <c r="X163" i="6" s="1"/>
  <c r="N164" i="6"/>
  <c r="L162" i="6"/>
  <c r="V163" i="6" s="1"/>
  <c r="L164" i="6"/>
  <c r="M162" i="6"/>
  <c r="M164" i="6"/>
  <c r="E164" i="6"/>
  <c r="E162" i="6"/>
  <c r="O163" i="6" s="1"/>
  <c r="D165" i="6"/>
  <c r="D166" i="6" s="1"/>
  <c r="D167" i="6" s="1"/>
  <c r="D163" i="6"/>
  <c r="I164" i="6"/>
  <c r="I162" i="6"/>
  <c r="S163" i="6" s="1"/>
  <c r="J164" i="6"/>
  <c r="J162" i="6"/>
  <c r="T163" i="6" s="1"/>
  <c r="B166" i="6"/>
  <c r="C165" i="6"/>
  <c r="W163" i="6"/>
  <c r="G164" i="6"/>
  <c r="G162" i="6"/>
  <c r="Q163" i="6" s="1"/>
  <c r="F164" i="6"/>
  <c r="F162" i="6"/>
  <c r="P163" i="6" s="1"/>
  <c r="K164" i="6"/>
  <c r="K162" i="6"/>
  <c r="U163" i="6" s="1"/>
  <c r="H162" i="6"/>
  <c r="R163" i="6" s="1"/>
  <c r="H164" i="6"/>
  <c r="A167" i="6"/>
  <c r="AL166" i="6"/>
  <c r="U166" i="6"/>
  <c r="Q166" i="6"/>
  <c r="W166" i="6"/>
  <c r="R166" i="6"/>
  <c r="X166" i="6"/>
  <c r="P166" i="6"/>
  <c r="V166" i="6"/>
  <c r="O166" i="6"/>
  <c r="AM166" i="6"/>
  <c r="T166" i="6"/>
  <c r="S166" i="6"/>
  <c r="AI167" i="6" l="1"/>
  <c r="AE167" i="6"/>
  <c r="AH167" i="6"/>
  <c r="AD167" i="6"/>
  <c r="AK167" i="6"/>
  <c r="AC167" i="6"/>
  <c r="AJ167" i="6"/>
  <c r="AB167" i="6"/>
  <c r="AG167" i="6"/>
  <c r="AF167" i="6"/>
  <c r="Y167" i="6"/>
  <c r="Z167" i="6"/>
  <c r="A168" i="6"/>
  <c r="W167" i="6"/>
  <c r="S167" i="6"/>
  <c r="O167" i="6"/>
  <c r="AL167" i="6"/>
  <c r="X167" i="6"/>
  <c r="R167" i="6"/>
  <c r="AM167" i="6"/>
  <c r="U167" i="6"/>
  <c r="T167" i="6"/>
  <c r="Q167" i="6"/>
  <c r="V167" i="6"/>
  <c r="P167" i="6"/>
  <c r="B167" i="6"/>
  <c r="C166" i="6"/>
  <c r="B168" i="6" l="1"/>
  <c r="C167" i="6"/>
  <c r="A169" i="6"/>
  <c r="AK169" i="6" l="1"/>
  <c r="AG169" i="6"/>
  <c r="AC169" i="6"/>
  <c r="AJ169" i="6"/>
  <c r="AF169" i="6"/>
  <c r="AB169" i="6"/>
  <c r="AI169" i="6"/>
  <c r="AH169" i="6"/>
  <c r="AE169" i="6"/>
  <c r="AD169" i="6"/>
  <c r="Z169" i="6"/>
  <c r="Y169" i="6"/>
  <c r="A170" i="6"/>
  <c r="X169" i="6"/>
  <c r="T169" i="6"/>
  <c r="P169" i="6"/>
  <c r="AM169" i="6"/>
  <c r="U169" i="6"/>
  <c r="O169" i="6"/>
  <c r="W169" i="6"/>
  <c r="Q169" i="6"/>
  <c r="V169" i="6"/>
  <c r="S169" i="6"/>
  <c r="AL169" i="6"/>
  <c r="R169" i="6"/>
  <c r="B169" i="6"/>
  <c r="C168" i="6"/>
  <c r="AI170" i="6" l="1"/>
  <c r="AE170" i="6"/>
  <c r="AH170" i="6"/>
  <c r="AD170" i="6"/>
  <c r="AG170" i="6"/>
  <c r="AF170" i="6"/>
  <c r="AK170" i="6"/>
  <c r="AC170" i="6"/>
  <c r="AB170" i="6"/>
  <c r="AJ170" i="6"/>
  <c r="Y170" i="6"/>
  <c r="Z170" i="6"/>
  <c r="AK168" i="6"/>
  <c r="AE168" i="6"/>
  <c r="AF168" i="6"/>
  <c r="AB168" i="6"/>
  <c r="AG168" i="6"/>
  <c r="AJ168" i="6"/>
  <c r="AH168" i="6"/>
  <c r="AC168" i="6"/>
  <c r="AD168" i="6"/>
  <c r="AI168" i="6"/>
  <c r="M168" i="6"/>
  <c r="N168" i="6"/>
  <c r="L168" i="6"/>
  <c r="Z168" i="6"/>
  <c r="Y168" i="6"/>
  <c r="B170" i="6"/>
  <c r="C170" i="6" s="1"/>
  <c r="C169" i="6"/>
  <c r="D169" i="6" s="1"/>
  <c r="I168" i="6"/>
  <c r="H168" i="6"/>
  <c r="G168" i="6"/>
  <c r="F168" i="6"/>
  <c r="J168" i="6"/>
  <c r="K168" i="6"/>
  <c r="K169" i="6" s="1"/>
  <c r="E168" i="6"/>
  <c r="AM168" i="6"/>
  <c r="AL168" i="6"/>
  <c r="AL170" i="6"/>
  <c r="V170" i="6"/>
  <c r="R170" i="6"/>
  <c r="U170" i="6"/>
  <c r="P170" i="6"/>
  <c r="T170" i="6"/>
  <c r="Q170" i="6"/>
  <c r="S170" i="6"/>
  <c r="AM170" i="6"/>
  <c r="X170" i="6"/>
  <c r="W170" i="6"/>
  <c r="O170" i="6"/>
  <c r="L167" i="6" l="1"/>
  <c r="V168" i="6" s="1"/>
  <c r="AA178" i="6" s="1"/>
  <c r="L169" i="6"/>
  <c r="N169" i="6"/>
  <c r="N167" i="6"/>
  <c r="X168" i="6" s="1"/>
  <c r="AA180" i="6" s="1"/>
  <c r="M167" i="6"/>
  <c r="W168" i="6" s="1"/>
  <c r="AA179" i="6" s="1"/>
  <c r="M169" i="6"/>
  <c r="K167" i="6"/>
  <c r="U168" i="6" s="1"/>
  <c r="AA177" i="6" s="1"/>
  <c r="H167" i="6"/>
  <c r="R168" i="6" s="1"/>
  <c r="AA174" i="6" s="1"/>
  <c r="H169" i="6"/>
  <c r="E169" i="6"/>
  <c r="E167" i="6"/>
  <c r="O168" i="6" s="1"/>
  <c r="AA171" i="6" s="1"/>
  <c r="G169" i="6"/>
  <c r="G167" i="6"/>
  <c r="Q168" i="6" s="1"/>
  <c r="AA173" i="6" s="1"/>
  <c r="I169" i="6"/>
  <c r="I167" i="6"/>
  <c r="S168" i="6" s="1"/>
  <c r="AA175" i="6" s="1"/>
  <c r="J169" i="6"/>
  <c r="J167" i="6"/>
  <c r="T168" i="6" s="1"/>
  <c r="AA176" i="6" s="1"/>
  <c r="D170" i="6"/>
  <c r="D168" i="6"/>
  <c r="F169" i="6"/>
  <c r="F167" i="6"/>
  <c r="P168" i="6" s="1"/>
  <c r="AA172" i="6" s="1"/>
</calcChain>
</file>

<file path=xl/sharedStrings.xml><?xml version="1.0" encoding="utf-8"?>
<sst xmlns="http://schemas.openxmlformats.org/spreadsheetml/2006/main" count="85" uniqueCount="61">
  <si>
    <t>Column Width</t>
  </si>
  <si>
    <t>Width (%)</t>
  </si>
  <si>
    <t>Inputs</t>
  </si>
  <si>
    <t>0</t>
  </si>
  <si>
    <t>0.0</t>
  </si>
  <si>
    <t>0.00</t>
  </si>
  <si>
    <t>0%</t>
  </si>
  <si>
    <t>Show Value</t>
  </si>
  <si>
    <t>Show % of Total</t>
  </si>
  <si>
    <t>Formatting Settings</t>
  </si>
  <si>
    <t>Value to Display</t>
  </si>
  <si>
    <t>Value Format</t>
  </si>
  <si>
    <t>Column Names</t>
  </si>
  <si>
    <t>Row Names</t>
  </si>
  <si>
    <t>Chart Title</t>
  </si>
  <si>
    <t>Total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</si>
  <si>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</si>
  <si>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</si>
  <si>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</si>
  <si>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</si>
  <si>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</si>
  <si>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</si>
  <si>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</si>
  <si>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</si>
  <si>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</si>
  <si>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</si>
  <si>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Row 1</t>
  </si>
  <si>
    <t>Row 2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</si>
  <si>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</si>
  <si>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</si>
  <si>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</si>
  <si>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</si>
  <si>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</si>
  <si>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</si>
  <si>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</si>
  <si>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</si>
  <si>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Cleansed Inputs</t>
  </si>
  <si>
    <t>Incremental Points</t>
  </si>
  <si>
    <t>Actual Data</t>
  </si>
  <si>
    <t>Box Labels</t>
  </si>
  <si>
    <t>Box Label Positions</t>
  </si>
  <si>
    <t>Edge Positions</t>
  </si>
  <si>
    <t>Box Positions</t>
  </si>
  <si>
    <t>Footer</t>
  </si>
  <si>
    <t>Header</t>
  </si>
  <si>
    <t>Row Footer</t>
  </si>
  <si>
    <t>#</t>
  </si>
  <si>
    <t>#2</t>
  </si>
  <si>
    <t>Col</t>
  </si>
  <si>
    <t>X-Value</t>
  </si>
  <si>
    <t/>
  </si>
  <si>
    <t>Max Column #</t>
  </si>
  <si>
    <t>Edge Labels</t>
  </si>
  <si>
    <t>General Variables</t>
  </si>
  <si>
    <t>Data Formats</t>
  </si>
  <si>
    <t>Value Options</t>
  </si>
  <si>
    <t>DELETE</t>
  </si>
  <si>
    <t>TITLE TEXT</t>
  </si>
  <si>
    <t>Reference Cells</t>
  </si>
  <si>
    <t>0.0%</t>
  </si>
  <si>
    <t>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</si>
</sst>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#,##0%;\-#,##0%;\-_)\%"/>
    <numFmt numFmtId="165" formatCode="_(* #,##0.0_);_(* \(#,##0.0\);_(* &quot;-&quot;_);_(@_)"/>
    <numFmt numFmtId="167" formatCode="_(* #,##0_);_(* \(#,##0\);_(* &quot;-&quot;??_);_(@_)"/>
    <numFmt numFmtId="170" formatCode="0.0%"/>
  </numFmts>
  <fonts count="12" x14ac:knownFonts="1">
    <font>
      <sz val="10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0" tint="-0.499984740745262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i/>
      <sz val="10"/>
      <color indexed="21"/>
      <name val="Arial"/>
      <family val="2"/>
    </font>
    <font>
      <sz val="10"/>
      <color theme="1" tint="0.499984740745262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3">
    <xf numFmtId="0" fontId="0" fillId="0" borderId="0" xfId="0"/>
    <xf numFmtId="41" fontId="0" fillId="0" borderId="0" xfId="0" applyNumberFormat="1" applyAlignment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5" xfId="0" applyBorder="1"/>
    <xf numFmtId="0" fontId="0" fillId="0" borderId="8" xfId="0" applyBorder="1"/>
    <xf numFmtId="164" fontId="0" fillId="0" borderId="0" xfId="0" applyNumberFormat="1" applyBorder="1" applyAlignment="1"/>
    <xf numFmtId="164" fontId="0" fillId="0" borderId="7" xfId="0" applyNumberFormat="1" applyBorder="1" applyAlignment="1"/>
    <xf numFmtId="0" fontId="1" fillId="2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0" borderId="0" xfId="0" applyFont="1"/>
    <xf numFmtId="164" fontId="0" fillId="0" borderId="5" xfId="0" applyNumberFormat="1" applyBorder="1" applyAlignment="1"/>
    <xf numFmtId="49" fontId="2" fillId="5" borderId="9" xfId="0" quotePrefix="1" applyNumberFormat="1" applyFont="1" applyFill="1" applyBorder="1" applyAlignment="1">
      <alignment horizontal="center"/>
    </xf>
    <xf numFmtId="0" fontId="4" fillId="0" borderId="0" xfId="0" quotePrefix="1" applyFont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2" fillId="7" borderId="9" xfId="0" applyFont="1" applyFill="1" applyBorder="1" applyAlignment="1">
      <alignment horizontal="center"/>
    </xf>
    <xf numFmtId="9" fontId="0" fillId="7" borderId="9" xfId="0" applyNumberFormat="1" applyFill="1" applyBorder="1"/>
    <xf numFmtId="165" fontId="0" fillId="5" borderId="9" xfId="0" applyNumberFormat="1" applyFill="1" applyBorder="1" applyAlignment="1"/>
    <xf numFmtId="167" fontId="2" fillId="5" borderId="9" xfId="1" applyNumberFormat="1" applyFont="1" applyFill="1" applyBorder="1" applyAlignment="1">
      <alignment horizontal="center"/>
    </xf>
    <xf numFmtId="0" fontId="6" fillId="0" borderId="6" xfId="0" applyFont="1" applyBorder="1"/>
    <xf numFmtId="165" fontId="6" fillId="0" borderId="7" xfId="0" applyNumberFormat="1" applyFont="1" applyBorder="1" applyAlignment="1"/>
    <xf numFmtId="0" fontId="0" fillId="4" borderId="0" xfId="0" applyFill="1"/>
    <xf numFmtId="0" fontId="7" fillId="0" borderId="5" xfId="0" applyFont="1" applyFill="1" applyBorder="1" applyAlignment="1"/>
    <xf numFmtId="41" fontId="8" fillId="0" borderId="5" xfId="0" applyNumberFormat="1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Fill="1"/>
    <xf numFmtId="164" fontId="0" fillId="4" borderId="3" xfId="0" applyNumberFormat="1" applyFill="1" applyBorder="1" applyAlignment="1"/>
    <xf numFmtId="0" fontId="0" fillId="0" borderId="9" xfId="0" applyBorder="1"/>
    <xf numFmtId="0" fontId="3" fillId="0" borderId="9" xfId="0" applyFont="1" applyBorder="1"/>
    <xf numFmtId="165" fontId="3" fillId="0" borderId="9" xfId="0" applyNumberFormat="1" applyFont="1" applyBorder="1" applyAlignment="1"/>
    <xf numFmtId="164" fontId="3" fillId="0" borderId="9" xfId="0" applyNumberFormat="1" applyFont="1" applyFill="1" applyBorder="1" applyAlignment="1"/>
    <xf numFmtId="164" fontId="3" fillId="0" borderId="9" xfId="0" applyNumberFormat="1" applyFont="1" applyBorder="1" applyAlignment="1"/>
    <xf numFmtId="0" fontId="9" fillId="0" borderId="0" xfId="0" applyFont="1" applyFill="1" applyBorder="1" applyAlignment="1"/>
    <xf numFmtId="0" fontId="10" fillId="0" borderId="0" xfId="0" applyFont="1"/>
    <xf numFmtId="41" fontId="0" fillId="0" borderId="9" xfId="0" applyNumberFormat="1" applyBorder="1" applyAlignment="1"/>
    <xf numFmtId="41" fontId="0" fillId="4" borderId="0" xfId="0" applyNumberFormat="1" applyFill="1" applyAlignment="1"/>
    <xf numFmtId="0" fontId="11" fillId="2" borderId="1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4" borderId="4" xfId="0" applyNumberFormat="1" applyFill="1" applyBorder="1" applyAlignment="1"/>
    <xf numFmtId="164" fontId="0" fillId="0" borderId="4" xfId="0" applyNumberFormat="1" applyFill="1" applyBorder="1"/>
    <xf numFmtId="164" fontId="0" fillId="0" borderId="0" xfId="0" applyNumberFormat="1" applyBorder="1"/>
    <xf numFmtId="164" fontId="0" fillId="0" borderId="4" xfId="0" applyNumberFormat="1" applyFill="1" applyBorder="1" applyAlignment="1"/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0" xfId="0" applyNumberFormat="1" applyFill="1" applyBorder="1" applyAlignment="1"/>
    <xf numFmtId="164" fontId="0" fillId="0" borderId="5" xfId="0" applyNumberFormat="1" applyFill="1" applyBorder="1" applyAlignment="1"/>
    <xf numFmtId="164" fontId="0" fillId="0" borderId="4" xfId="0" applyNumberFormat="1" applyBorder="1" applyAlignment="1"/>
    <xf numFmtId="164" fontId="0" fillId="0" borderId="6" xfId="0" applyNumberFormat="1" applyBorder="1" applyAlignment="1"/>
    <xf numFmtId="164" fontId="0" fillId="0" borderId="8" xfId="0" applyNumberFormat="1" applyBorder="1" applyAlignment="1"/>
    <xf numFmtId="0" fontId="0" fillId="0" borderId="6" xfId="0" applyBorder="1"/>
    <xf numFmtId="41" fontId="0" fillId="4" borderId="5" xfId="0" applyNumberFormat="1" applyFill="1" applyBorder="1" applyAlignment="1"/>
    <xf numFmtId="41" fontId="0" fillId="0" borderId="5" xfId="0" applyNumberFormat="1" applyBorder="1" applyAlignment="1"/>
    <xf numFmtId="41" fontId="0" fillId="0" borderId="8" xfId="0" applyNumberFormat="1" applyBorder="1" applyAlignment="1"/>
    <xf numFmtId="164" fontId="0" fillId="4" borderId="14" xfId="0" applyNumberFormat="1" applyFill="1" applyBorder="1" applyAlignment="1"/>
    <xf numFmtId="164" fontId="0" fillId="0" borderId="14" xfId="0" applyNumberFormat="1" applyBorder="1" applyAlignment="1"/>
    <xf numFmtId="164" fontId="0" fillId="4" borderId="13" xfId="0" applyNumberFormat="1" applyFill="1" applyBorder="1" applyAlignment="1"/>
    <xf numFmtId="41" fontId="0" fillId="4" borderId="15" xfId="0" applyNumberFormat="1" applyFill="1" applyBorder="1" applyAlignment="1"/>
    <xf numFmtId="41" fontId="0" fillId="4" borderId="14" xfId="0" applyNumberFormat="1" applyFill="1" applyBorder="1" applyAlignment="1"/>
    <xf numFmtId="41" fontId="0" fillId="4" borderId="13" xfId="0" applyNumberFormat="1" applyFill="1" applyBorder="1" applyAlignment="1"/>
    <xf numFmtId="164" fontId="0" fillId="8" borderId="15" xfId="0" applyNumberFormat="1" applyFill="1" applyBorder="1" applyAlignment="1"/>
    <xf numFmtId="164" fontId="0" fillId="8" borderId="14" xfId="0" applyNumberFormat="1" applyFill="1" applyBorder="1"/>
    <xf numFmtId="164" fontId="0" fillId="8" borderId="14" xfId="0" applyNumberFormat="1" applyFill="1" applyBorder="1" applyAlignment="1"/>
    <xf numFmtId="164" fontId="0" fillId="8" borderId="13" xfId="0" applyNumberFormat="1" applyFill="1" applyBorder="1" applyAlignment="1"/>
    <xf numFmtId="41" fontId="0" fillId="0" borderId="14" xfId="0" applyNumberFormat="1" applyFill="1" applyBorder="1" applyAlignment="1"/>
    <xf numFmtId="41" fontId="0" fillId="0" borderId="13" xfId="0" applyNumberFormat="1" applyFill="1" applyBorder="1" applyAlignment="1"/>
    <xf numFmtId="0" fontId="11" fillId="2" borderId="1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41" fontId="0" fillId="0" borderId="15" xfId="0" applyNumberFormat="1" applyFill="1" applyBorder="1" applyAlignment="1"/>
    <xf numFmtId="41" fontId="0" fillId="4" borderId="1" xfId="0" applyNumberFormat="1" applyFill="1" applyBorder="1" applyAlignment="1"/>
    <xf numFmtId="0" fontId="0" fillId="0" borderId="14" xfId="0" applyBorder="1"/>
    <xf numFmtId="41" fontId="0" fillId="0" borderId="14" xfId="0" applyNumberFormat="1" applyBorder="1" applyAlignment="1"/>
    <xf numFmtId="164" fontId="0" fillId="4" borderId="1" xfId="0" applyNumberFormat="1" applyFill="1" applyBorder="1" applyAlignment="1"/>
    <xf numFmtId="9" fontId="0" fillId="4" borderId="9" xfId="0" applyNumberFormat="1" applyFill="1" applyBorder="1"/>
    <xf numFmtId="0" fontId="2" fillId="4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0" fillId="0" borderId="12" xfId="0" applyBorder="1"/>
    <xf numFmtId="0" fontId="0" fillId="0" borderId="11" xfId="0" applyBorder="1" applyAlignment="1">
      <alignment horizontal="right"/>
    </xf>
    <xf numFmtId="41" fontId="0" fillId="4" borderId="9" xfId="0" applyNumberFormat="1" applyFill="1" applyBorder="1" applyAlignment="1"/>
    <xf numFmtId="0" fontId="2" fillId="0" borderId="9" xfId="0" applyFont="1" applyFill="1" applyBorder="1" applyAlignment="1">
      <alignment horizontal="center"/>
    </xf>
    <xf numFmtId="41" fontId="0" fillId="0" borderId="6" xfId="0" applyNumberFormat="1" applyBorder="1" applyAlignment="1"/>
    <xf numFmtId="0" fontId="0" fillId="0" borderId="0" xfId="0" applyBorder="1" applyAlignment="1">
      <alignment horizontal="right"/>
    </xf>
    <xf numFmtId="0" fontId="0" fillId="0" borderId="3" xfId="0" quotePrefix="1" applyFill="1" applyBorder="1"/>
    <xf numFmtId="0" fontId="0" fillId="0" borderId="5" xfId="0" quotePrefix="1" applyFill="1" applyBorder="1"/>
    <xf numFmtId="0" fontId="0" fillId="0" borderId="8" xfId="0" applyFill="1" applyBorder="1"/>
    <xf numFmtId="0" fontId="5" fillId="0" borderId="3" xfId="0" quotePrefix="1" applyFont="1" applyBorder="1" applyAlignment="1">
      <alignment horizontal="right" vertical="top"/>
    </xf>
    <xf numFmtId="170" fontId="5" fillId="0" borderId="5" xfId="0" quotePrefix="1" applyNumberFormat="1" applyFont="1" applyBorder="1" applyAlignment="1">
      <alignment horizontal="right" vertical="top"/>
    </xf>
    <xf numFmtId="10" fontId="5" fillId="0" borderId="5" xfId="0" quotePrefix="1" applyNumberFormat="1" applyFont="1" applyBorder="1" applyAlignment="1">
      <alignment horizontal="right" vertical="top"/>
    </xf>
    <xf numFmtId="0" fontId="5" fillId="0" borderId="5" xfId="0" quotePrefix="1" applyFont="1" applyBorder="1" applyAlignment="1">
      <alignment horizontal="right" vertical="top"/>
    </xf>
    <xf numFmtId="0" fontId="5" fillId="0" borderId="8" xfId="0" quotePrefix="1" applyFont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8B2D"/>
      <rgbColor rgb="00DCDCDC"/>
      <rgbColor rgb="00FFFF96"/>
      <rgbColor rgb="00BFBFBF"/>
      <rgbColor rgb="00696969"/>
      <rgbColor rgb="000000FF"/>
      <rgbColor rgb="00D26308"/>
      <rgbColor rgb="00F3CF74"/>
      <rgbColor rgb="00FF6464"/>
      <rgbColor rgb="00EFB643"/>
      <rgbColor rgb="00FFFF99"/>
      <rgbColor rgb="00FFFF00"/>
      <rgbColor rgb="00C0C0C0"/>
      <rgbColor rgb="00808080"/>
      <rgbColor rgb="00066BB0"/>
      <rgbColor rgb="004C9BDC"/>
      <rgbColor rgb="0076B2E4"/>
      <rgbColor rgb="00A5CCED"/>
      <rgbColor rgb="00DCDCDC"/>
      <rgbColor rgb="00BFBFBF"/>
      <rgbColor rgb="00939393"/>
      <rgbColor rgb="00696969"/>
      <rgbColor rgb="00066BB0"/>
      <rgbColor rgb="004C9BDC"/>
      <rgbColor rgb="0076B2E4"/>
      <rgbColor rgb="00A5CCED"/>
      <rgbColor rgb="00DCDCDC"/>
      <rgbColor rgb="00BFBFBF"/>
      <rgbColor rgb="00939393"/>
      <rgbColor rgb="00696969"/>
      <rgbColor rgb="006464FF"/>
      <rgbColor rgb="00FFFFFF"/>
      <rgbColor rgb="00A5CCED"/>
      <rgbColor rgb="0076B2E4"/>
      <rgbColor rgb="00FFFFFF"/>
      <rgbColor rgb="00066BB0"/>
      <rgbColor rgb="00CC99FF"/>
      <rgbColor rgb="004C9CDC"/>
      <rgbColor rgb="0064FF64"/>
      <rgbColor rgb="0000FF00"/>
      <rgbColor rgb="00AFE06E"/>
      <rgbColor rgb="00939393"/>
      <rgbColor rgb="007DB935"/>
      <rgbColor rgb="00F18917"/>
      <rgbColor rgb="00FFCC99"/>
      <rgbColor rgb="00969696"/>
      <rgbColor rgb="00FF0000"/>
      <rgbColor rgb="00DAF0A8"/>
      <rgbColor rgb="00FFFFFF"/>
      <rgbColor rgb="00FFFFFF"/>
      <rgbColor rgb="00D50D39"/>
      <rgbColor rgb="00CCFFCC"/>
      <rgbColor rgb="00FF99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MariMekko!$B$82</c:f>
          <c:strCache>
            <c:ptCount val="1"/>
            <c:pt idx="0">
              <c:v>TITLE TEXT (Total = 145)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2463898838753548E-2"/>
          <c:y val="0.16089434848571288"/>
          <c:w val="0.82141413059798341"/>
          <c:h val="0.74362351730786524"/>
        </c:manualLayout>
      </c:layout>
      <c:areaChart>
        <c:grouping val="stacked"/>
        <c:varyColors val="0"/>
        <c:ser>
          <c:idx val="0"/>
          <c:order val="0"/>
          <c:tx>
            <c:strRef>
              <c:f>MariMekko!$E$120</c:f>
              <c:strCache>
                <c:ptCount val="1"/>
                <c:pt idx="0">
                  <c:v>Row 1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3175">
              <a:solidFill>
                <a:schemeClr val="bg1">
                  <a:lumMod val="50000"/>
                </a:schemeClr>
              </a:solidFill>
            </a:ln>
          </c:spPr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MariMekko!$E$121:$E$181</c:f>
              <c:numCache>
                <c:formatCode>#,##0%;\-#,##0%;\-_)\%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9.0909090909090912E-2</c:v>
                </c:pt>
                <c:pt idx="8">
                  <c:v>9.0909090909090912E-2</c:v>
                </c:pt>
                <c:pt idx="9">
                  <c:v>0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8.3333333333333329E-2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7.6923076923076927E-2</c:v>
                </c:pt>
                <c:pt idx="18">
                  <c:v>7.6923076923076927E-2</c:v>
                </c:pt>
                <c:pt idx="19">
                  <c:v>0</c:v>
                </c:pt>
                <c:pt idx="20">
                  <c:v>0</c:v>
                </c:pt>
                <c:pt idx="21">
                  <c:v>7.1428571428571425E-2</c:v>
                </c:pt>
                <c:pt idx="22">
                  <c:v>7.1428571428571425E-2</c:v>
                </c:pt>
                <c:pt idx="23">
                  <c:v>7.1428571428571425E-2</c:v>
                </c:pt>
                <c:pt idx="24">
                  <c:v>0</c:v>
                </c:pt>
                <c:pt idx="25">
                  <c:v>0</c:v>
                </c:pt>
                <c:pt idx="26">
                  <c:v>6.6666666666666666E-2</c:v>
                </c:pt>
                <c:pt idx="27">
                  <c:v>6.6666666666666666E-2</c:v>
                </c:pt>
                <c:pt idx="28">
                  <c:v>6.6666666666666666E-2</c:v>
                </c:pt>
                <c:pt idx="29">
                  <c:v>0</c:v>
                </c:pt>
                <c:pt idx="30">
                  <c:v>0</c:v>
                </c:pt>
                <c:pt idx="31">
                  <c:v>6.25E-2</c:v>
                </c:pt>
                <c:pt idx="32">
                  <c:v>6.25E-2</c:v>
                </c:pt>
                <c:pt idx="33">
                  <c:v>6.25E-2</c:v>
                </c:pt>
                <c:pt idx="34">
                  <c:v>0</c:v>
                </c:pt>
                <c:pt idx="35">
                  <c:v>0</c:v>
                </c:pt>
                <c:pt idx="36">
                  <c:v>5.8823529411764705E-2</c:v>
                </c:pt>
                <c:pt idx="37">
                  <c:v>5.8823529411764705E-2</c:v>
                </c:pt>
                <c:pt idx="38">
                  <c:v>5.8823529411764705E-2</c:v>
                </c:pt>
                <c:pt idx="39">
                  <c:v>0</c:v>
                </c:pt>
                <c:pt idx="40">
                  <c:v>0</c:v>
                </c:pt>
                <c:pt idx="41">
                  <c:v>5.5555555555555552E-2</c:v>
                </c:pt>
                <c:pt idx="42">
                  <c:v>5.5555555555555552E-2</c:v>
                </c:pt>
                <c:pt idx="43">
                  <c:v>5.5555555555555552E-2</c:v>
                </c:pt>
                <c:pt idx="44">
                  <c:v>0</c:v>
                </c:pt>
                <c:pt idx="45">
                  <c:v>0</c:v>
                </c:pt>
                <c:pt idx="46">
                  <c:v>5.2631578947368418E-2</c:v>
                </c:pt>
                <c:pt idx="47">
                  <c:v>5.2631578947368418E-2</c:v>
                </c:pt>
                <c:pt idx="48">
                  <c:v>5.2631578947368418E-2</c:v>
                </c:pt>
                <c:pt idx="49">
                  <c:v>0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MariMekko!$F$120</c:f>
              <c:strCache>
                <c:ptCount val="1"/>
                <c:pt idx="0">
                  <c:v>Row 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3175">
              <a:solidFill>
                <a:schemeClr val="bg1">
                  <a:lumMod val="50000"/>
                </a:schemeClr>
              </a:solidFill>
            </a:ln>
          </c:spPr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MariMekko!$F$121:$F$181</c:f>
              <c:numCache>
                <c:formatCode>#,##0%;\-#,##0%;\-_)\%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0.18181818181818182</c:v>
                </c:pt>
                <c:pt idx="7">
                  <c:v>0.18181818181818182</c:v>
                </c:pt>
                <c:pt idx="8">
                  <c:v>0.18181818181818182</c:v>
                </c:pt>
                <c:pt idx="9">
                  <c:v>0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8.3333333333333329E-2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7.6923076923076927E-2</c:v>
                </c:pt>
                <c:pt idx="18">
                  <c:v>7.6923076923076927E-2</c:v>
                </c:pt>
                <c:pt idx="19">
                  <c:v>0</c:v>
                </c:pt>
                <c:pt idx="20">
                  <c:v>0</c:v>
                </c:pt>
                <c:pt idx="21">
                  <c:v>7.1428571428571425E-2</c:v>
                </c:pt>
                <c:pt idx="22">
                  <c:v>7.1428571428571425E-2</c:v>
                </c:pt>
                <c:pt idx="23">
                  <c:v>7.1428571428571425E-2</c:v>
                </c:pt>
                <c:pt idx="24">
                  <c:v>0</c:v>
                </c:pt>
                <c:pt idx="25">
                  <c:v>0</c:v>
                </c:pt>
                <c:pt idx="26">
                  <c:v>6.6666666666666666E-2</c:v>
                </c:pt>
                <c:pt idx="27">
                  <c:v>6.6666666666666666E-2</c:v>
                </c:pt>
                <c:pt idx="28">
                  <c:v>6.6666666666666666E-2</c:v>
                </c:pt>
                <c:pt idx="29">
                  <c:v>0</c:v>
                </c:pt>
                <c:pt idx="30">
                  <c:v>0</c:v>
                </c:pt>
                <c:pt idx="31">
                  <c:v>6.25E-2</c:v>
                </c:pt>
                <c:pt idx="32">
                  <c:v>6.25E-2</c:v>
                </c:pt>
                <c:pt idx="33">
                  <c:v>6.25E-2</c:v>
                </c:pt>
                <c:pt idx="34">
                  <c:v>0</c:v>
                </c:pt>
                <c:pt idx="35">
                  <c:v>0</c:v>
                </c:pt>
                <c:pt idx="36">
                  <c:v>5.8823529411764705E-2</c:v>
                </c:pt>
                <c:pt idx="37">
                  <c:v>5.8823529411764705E-2</c:v>
                </c:pt>
                <c:pt idx="38">
                  <c:v>5.8823529411764705E-2</c:v>
                </c:pt>
                <c:pt idx="39">
                  <c:v>0</c:v>
                </c:pt>
                <c:pt idx="40">
                  <c:v>0</c:v>
                </c:pt>
                <c:pt idx="41">
                  <c:v>5.5555555555555552E-2</c:v>
                </c:pt>
                <c:pt idx="42">
                  <c:v>5.5555555555555552E-2</c:v>
                </c:pt>
                <c:pt idx="43">
                  <c:v>5.5555555555555552E-2</c:v>
                </c:pt>
                <c:pt idx="44">
                  <c:v>0</c:v>
                </c:pt>
                <c:pt idx="45">
                  <c:v>0</c:v>
                </c:pt>
                <c:pt idx="46">
                  <c:v>5.2631578947368418E-2</c:v>
                </c:pt>
                <c:pt idx="47">
                  <c:v>5.2631578947368418E-2</c:v>
                </c:pt>
                <c:pt idx="48">
                  <c:v>5.2631578947368418E-2</c:v>
                </c:pt>
                <c:pt idx="49">
                  <c:v>0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MariMekko!$G$120</c:f>
              <c:strCache>
                <c:ptCount val="1"/>
                <c:pt idx="0">
                  <c:v>Row 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bg1">
                  <a:lumMod val="50000"/>
                </a:schemeClr>
              </a:solidFill>
            </a:ln>
          </c:spPr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MariMekko!$G$121:$G$181</c:f>
              <c:numCache>
                <c:formatCode>#,##0%;\-#,##0%;\-_)\%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9.0909090909090912E-2</c:v>
                </c:pt>
                <c:pt idx="8">
                  <c:v>9.0909090909090912E-2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7.6923076923076927E-2</c:v>
                </c:pt>
                <c:pt idx="18">
                  <c:v>7.6923076923076927E-2</c:v>
                </c:pt>
                <c:pt idx="19">
                  <c:v>0</c:v>
                </c:pt>
                <c:pt idx="20">
                  <c:v>0</c:v>
                </c:pt>
                <c:pt idx="21">
                  <c:v>7.1428571428571425E-2</c:v>
                </c:pt>
                <c:pt idx="22">
                  <c:v>7.1428571428571425E-2</c:v>
                </c:pt>
                <c:pt idx="23">
                  <c:v>7.1428571428571425E-2</c:v>
                </c:pt>
                <c:pt idx="24">
                  <c:v>0</c:v>
                </c:pt>
                <c:pt idx="25">
                  <c:v>0</c:v>
                </c:pt>
                <c:pt idx="26">
                  <c:v>6.6666666666666666E-2</c:v>
                </c:pt>
                <c:pt idx="27">
                  <c:v>6.6666666666666666E-2</c:v>
                </c:pt>
                <c:pt idx="28">
                  <c:v>6.6666666666666666E-2</c:v>
                </c:pt>
                <c:pt idx="29">
                  <c:v>0</c:v>
                </c:pt>
                <c:pt idx="30">
                  <c:v>0</c:v>
                </c:pt>
                <c:pt idx="31">
                  <c:v>6.25E-2</c:v>
                </c:pt>
                <c:pt idx="32">
                  <c:v>6.25E-2</c:v>
                </c:pt>
                <c:pt idx="33">
                  <c:v>6.25E-2</c:v>
                </c:pt>
                <c:pt idx="34">
                  <c:v>0</c:v>
                </c:pt>
                <c:pt idx="35">
                  <c:v>0</c:v>
                </c:pt>
                <c:pt idx="36">
                  <c:v>5.8823529411764705E-2</c:v>
                </c:pt>
                <c:pt idx="37">
                  <c:v>5.8823529411764705E-2</c:v>
                </c:pt>
                <c:pt idx="38">
                  <c:v>5.8823529411764705E-2</c:v>
                </c:pt>
                <c:pt idx="39">
                  <c:v>0</c:v>
                </c:pt>
                <c:pt idx="40">
                  <c:v>0</c:v>
                </c:pt>
                <c:pt idx="41">
                  <c:v>5.5555555555555552E-2</c:v>
                </c:pt>
                <c:pt idx="42">
                  <c:v>5.5555555555555552E-2</c:v>
                </c:pt>
                <c:pt idx="43">
                  <c:v>5.5555555555555552E-2</c:v>
                </c:pt>
                <c:pt idx="44">
                  <c:v>0</c:v>
                </c:pt>
                <c:pt idx="45">
                  <c:v>0</c:v>
                </c:pt>
                <c:pt idx="46">
                  <c:v>5.2631578947368418E-2</c:v>
                </c:pt>
                <c:pt idx="47">
                  <c:v>5.2631578947368418E-2</c:v>
                </c:pt>
                <c:pt idx="48">
                  <c:v>5.2631578947368418E-2</c:v>
                </c:pt>
                <c:pt idx="49">
                  <c:v>0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MariMekko!$H$120</c:f>
              <c:strCache>
                <c:ptCount val="1"/>
                <c:pt idx="0">
                  <c:v>Row 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3175">
              <a:solidFill>
                <a:schemeClr val="bg1">
                  <a:lumMod val="50000"/>
                </a:schemeClr>
              </a:solidFill>
            </a:ln>
          </c:spPr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MariMekko!$H$121:$H$181</c:f>
              <c:numCache>
                <c:formatCode>#,##0%;\-#,##0%;\-_)\%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9.0909090909090912E-2</c:v>
                </c:pt>
                <c:pt idx="8">
                  <c:v>9.0909090909090912E-2</c:v>
                </c:pt>
                <c:pt idx="9">
                  <c:v>0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8.3333333333333329E-2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0.30769230769230771</c:v>
                </c:pt>
                <c:pt idx="17">
                  <c:v>0.30769230769230771</c:v>
                </c:pt>
                <c:pt idx="18">
                  <c:v>0.30769230769230771</c:v>
                </c:pt>
                <c:pt idx="19">
                  <c:v>0</c:v>
                </c:pt>
                <c:pt idx="20">
                  <c:v>0</c:v>
                </c:pt>
                <c:pt idx="21">
                  <c:v>7.1428571428571425E-2</c:v>
                </c:pt>
                <c:pt idx="22">
                  <c:v>7.1428571428571425E-2</c:v>
                </c:pt>
                <c:pt idx="23">
                  <c:v>7.1428571428571425E-2</c:v>
                </c:pt>
                <c:pt idx="24">
                  <c:v>0</c:v>
                </c:pt>
                <c:pt idx="25">
                  <c:v>0</c:v>
                </c:pt>
                <c:pt idx="26">
                  <c:v>6.6666666666666666E-2</c:v>
                </c:pt>
                <c:pt idx="27">
                  <c:v>6.6666666666666666E-2</c:v>
                </c:pt>
                <c:pt idx="28">
                  <c:v>6.6666666666666666E-2</c:v>
                </c:pt>
                <c:pt idx="29">
                  <c:v>0</c:v>
                </c:pt>
                <c:pt idx="30">
                  <c:v>0</c:v>
                </c:pt>
                <c:pt idx="31">
                  <c:v>6.25E-2</c:v>
                </c:pt>
                <c:pt idx="32">
                  <c:v>6.25E-2</c:v>
                </c:pt>
                <c:pt idx="33">
                  <c:v>6.25E-2</c:v>
                </c:pt>
                <c:pt idx="34">
                  <c:v>0</c:v>
                </c:pt>
                <c:pt idx="35">
                  <c:v>0</c:v>
                </c:pt>
                <c:pt idx="36">
                  <c:v>5.8823529411764705E-2</c:v>
                </c:pt>
                <c:pt idx="37">
                  <c:v>5.8823529411764705E-2</c:v>
                </c:pt>
                <c:pt idx="38">
                  <c:v>5.8823529411764705E-2</c:v>
                </c:pt>
                <c:pt idx="39">
                  <c:v>0</c:v>
                </c:pt>
                <c:pt idx="40">
                  <c:v>0</c:v>
                </c:pt>
                <c:pt idx="41">
                  <c:v>5.5555555555555552E-2</c:v>
                </c:pt>
                <c:pt idx="42">
                  <c:v>5.5555555555555552E-2</c:v>
                </c:pt>
                <c:pt idx="43">
                  <c:v>5.5555555555555552E-2</c:v>
                </c:pt>
                <c:pt idx="44">
                  <c:v>0</c:v>
                </c:pt>
                <c:pt idx="45">
                  <c:v>0</c:v>
                </c:pt>
                <c:pt idx="46">
                  <c:v>5.2631578947368418E-2</c:v>
                </c:pt>
                <c:pt idx="47">
                  <c:v>5.2631578947368418E-2</c:v>
                </c:pt>
                <c:pt idx="48">
                  <c:v>5.2631578947368418E-2</c:v>
                </c:pt>
                <c:pt idx="49">
                  <c:v>0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MariMekko!$I$120</c:f>
              <c:strCache>
                <c:ptCount val="1"/>
                <c:pt idx="0">
                  <c:v>Row 5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bg1">
                  <a:lumMod val="50000"/>
                </a:schemeClr>
              </a:solidFill>
            </a:ln>
          </c:spPr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MariMekko!$I$121:$I$181</c:f>
              <c:numCache>
                <c:formatCode>#,##0%;\-#,##0%;\-_)\%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9.0909090909090912E-2</c:v>
                </c:pt>
                <c:pt idx="8">
                  <c:v>9.0909090909090912E-2</c:v>
                </c:pt>
                <c:pt idx="9">
                  <c:v>0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8.3333333333333329E-2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7.6923076923076927E-2</c:v>
                </c:pt>
                <c:pt idx="18">
                  <c:v>7.6923076923076927E-2</c:v>
                </c:pt>
                <c:pt idx="19">
                  <c:v>0</c:v>
                </c:pt>
                <c:pt idx="20">
                  <c:v>0</c:v>
                </c:pt>
                <c:pt idx="21">
                  <c:v>0.35714285714285715</c:v>
                </c:pt>
                <c:pt idx="22">
                  <c:v>0.35714285714285715</c:v>
                </c:pt>
                <c:pt idx="23">
                  <c:v>0.35714285714285715</c:v>
                </c:pt>
                <c:pt idx="24">
                  <c:v>0</c:v>
                </c:pt>
                <c:pt idx="25">
                  <c:v>0</c:v>
                </c:pt>
                <c:pt idx="26">
                  <c:v>6.6666666666666666E-2</c:v>
                </c:pt>
                <c:pt idx="27">
                  <c:v>6.6666666666666666E-2</c:v>
                </c:pt>
                <c:pt idx="28">
                  <c:v>6.6666666666666666E-2</c:v>
                </c:pt>
                <c:pt idx="29">
                  <c:v>0</c:v>
                </c:pt>
                <c:pt idx="30">
                  <c:v>0</c:v>
                </c:pt>
                <c:pt idx="31">
                  <c:v>6.25E-2</c:v>
                </c:pt>
                <c:pt idx="32">
                  <c:v>6.25E-2</c:v>
                </c:pt>
                <c:pt idx="33">
                  <c:v>6.25E-2</c:v>
                </c:pt>
                <c:pt idx="34">
                  <c:v>0</c:v>
                </c:pt>
                <c:pt idx="35">
                  <c:v>0</c:v>
                </c:pt>
                <c:pt idx="36">
                  <c:v>5.8823529411764705E-2</c:v>
                </c:pt>
                <c:pt idx="37">
                  <c:v>5.8823529411764705E-2</c:v>
                </c:pt>
                <c:pt idx="38">
                  <c:v>5.8823529411764705E-2</c:v>
                </c:pt>
                <c:pt idx="39">
                  <c:v>0</c:v>
                </c:pt>
                <c:pt idx="40">
                  <c:v>0</c:v>
                </c:pt>
                <c:pt idx="41">
                  <c:v>5.5555555555555552E-2</c:v>
                </c:pt>
                <c:pt idx="42">
                  <c:v>5.5555555555555552E-2</c:v>
                </c:pt>
                <c:pt idx="43">
                  <c:v>5.5555555555555552E-2</c:v>
                </c:pt>
                <c:pt idx="44">
                  <c:v>0</c:v>
                </c:pt>
                <c:pt idx="45">
                  <c:v>0</c:v>
                </c:pt>
                <c:pt idx="46">
                  <c:v>5.2631578947368418E-2</c:v>
                </c:pt>
                <c:pt idx="47">
                  <c:v>5.2631578947368418E-2</c:v>
                </c:pt>
                <c:pt idx="48">
                  <c:v>5.2631578947368418E-2</c:v>
                </c:pt>
                <c:pt idx="49">
                  <c:v>0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5"/>
          <c:order val="5"/>
          <c:tx>
            <c:strRef>
              <c:f>MariMekko!$J$120</c:f>
              <c:strCache>
                <c:ptCount val="1"/>
                <c:pt idx="0">
                  <c:v>Row 6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3175">
              <a:solidFill>
                <a:schemeClr val="bg1">
                  <a:lumMod val="50000"/>
                </a:schemeClr>
              </a:solidFill>
            </a:ln>
          </c:spPr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MariMekko!$J$121:$J$181</c:f>
              <c:numCache>
                <c:formatCode>#,##0%;\-#,##0%;\-_)\%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9.0909090909090912E-2</c:v>
                </c:pt>
                <c:pt idx="8">
                  <c:v>9.0909090909090912E-2</c:v>
                </c:pt>
                <c:pt idx="9">
                  <c:v>0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8.3333333333333329E-2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7.6923076923076927E-2</c:v>
                </c:pt>
                <c:pt idx="18">
                  <c:v>7.6923076923076927E-2</c:v>
                </c:pt>
                <c:pt idx="19">
                  <c:v>0</c:v>
                </c:pt>
                <c:pt idx="20">
                  <c:v>0</c:v>
                </c:pt>
                <c:pt idx="21">
                  <c:v>7.1428571428571425E-2</c:v>
                </c:pt>
                <c:pt idx="22">
                  <c:v>7.1428571428571425E-2</c:v>
                </c:pt>
                <c:pt idx="23">
                  <c:v>7.1428571428571425E-2</c:v>
                </c:pt>
                <c:pt idx="24">
                  <c:v>0</c:v>
                </c:pt>
                <c:pt idx="25">
                  <c:v>0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</c:v>
                </c:pt>
                <c:pt idx="30">
                  <c:v>0</c:v>
                </c:pt>
                <c:pt idx="31">
                  <c:v>6.25E-2</c:v>
                </c:pt>
                <c:pt idx="32">
                  <c:v>6.25E-2</c:v>
                </c:pt>
                <c:pt idx="33">
                  <c:v>6.25E-2</c:v>
                </c:pt>
                <c:pt idx="34">
                  <c:v>0</c:v>
                </c:pt>
                <c:pt idx="35">
                  <c:v>0</c:v>
                </c:pt>
                <c:pt idx="36">
                  <c:v>5.8823529411764705E-2</c:v>
                </c:pt>
                <c:pt idx="37">
                  <c:v>5.8823529411764705E-2</c:v>
                </c:pt>
                <c:pt idx="38">
                  <c:v>5.8823529411764705E-2</c:v>
                </c:pt>
                <c:pt idx="39">
                  <c:v>0</c:v>
                </c:pt>
                <c:pt idx="40">
                  <c:v>0</c:v>
                </c:pt>
                <c:pt idx="41">
                  <c:v>5.5555555555555552E-2</c:v>
                </c:pt>
                <c:pt idx="42">
                  <c:v>5.5555555555555552E-2</c:v>
                </c:pt>
                <c:pt idx="43">
                  <c:v>5.5555555555555552E-2</c:v>
                </c:pt>
                <c:pt idx="44">
                  <c:v>0</c:v>
                </c:pt>
                <c:pt idx="45">
                  <c:v>0</c:v>
                </c:pt>
                <c:pt idx="46">
                  <c:v>5.2631578947368418E-2</c:v>
                </c:pt>
                <c:pt idx="47">
                  <c:v>5.2631578947368418E-2</c:v>
                </c:pt>
                <c:pt idx="48">
                  <c:v>5.2631578947368418E-2</c:v>
                </c:pt>
                <c:pt idx="49">
                  <c:v>0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6"/>
          <c:order val="6"/>
          <c:tx>
            <c:strRef>
              <c:f>MariMekko!$K$120</c:f>
              <c:strCache>
                <c:ptCount val="1"/>
                <c:pt idx="0">
                  <c:v>Row 7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bg1">
                  <a:lumMod val="50000"/>
                </a:schemeClr>
              </a:solidFill>
            </a:ln>
          </c:spPr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MariMekko!$K$121:$K$181</c:f>
              <c:numCache>
                <c:formatCode>#,##0%;\-#,##0%;\-_)\%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9.0909090909090912E-2</c:v>
                </c:pt>
                <c:pt idx="8">
                  <c:v>9.0909090909090912E-2</c:v>
                </c:pt>
                <c:pt idx="9">
                  <c:v>0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8.3333333333333329E-2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7.6923076923076927E-2</c:v>
                </c:pt>
                <c:pt idx="18">
                  <c:v>7.6923076923076927E-2</c:v>
                </c:pt>
                <c:pt idx="19">
                  <c:v>0</c:v>
                </c:pt>
                <c:pt idx="20">
                  <c:v>0</c:v>
                </c:pt>
                <c:pt idx="21">
                  <c:v>7.1428571428571425E-2</c:v>
                </c:pt>
                <c:pt idx="22">
                  <c:v>7.1428571428571425E-2</c:v>
                </c:pt>
                <c:pt idx="23">
                  <c:v>7.1428571428571425E-2</c:v>
                </c:pt>
                <c:pt idx="24">
                  <c:v>0</c:v>
                </c:pt>
                <c:pt idx="25">
                  <c:v>0</c:v>
                </c:pt>
                <c:pt idx="26">
                  <c:v>6.6666666666666666E-2</c:v>
                </c:pt>
                <c:pt idx="27">
                  <c:v>6.6666666666666666E-2</c:v>
                </c:pt>
                <c:pt idx="28">
                  <c:v>6.6666666666666666E-2</c:v>
                </c:pt>
                <c:pt idx="29">
                  <c:v>0</c:v>
                </c:pt>
                <c:pt idx="30">
                  <c:v>0</c:v>
                </c:pt>
                <c:pt idx="31">
                  <c:v>0.4375</c:v>
                </c:pt>
                <c:pt idx="32">
                  <c:v>0.4375</c:v>
                </c:pt>
                <c:pt idx="33">
                  <c:v>0.4375</c:v>
                </c:pt>
                <c:pt idx="34">
                  <c:v>0</c:v>
                </c:pt>
                <c:pt idx="35">
                  <c:v>0</c:v>
                </c:pt>
                <c:pt idx="36">
                  <c:v>5.8823529411764705E-2</c:v>
                </c:pt>
                <c:pt idx="37">
                  <c:v>5.8823529411764705E-2</c:v>
                </c:pt>
                <c:pt idx="38">
                  <c:v>5.8823529411764705E-2</c:v>
                </c:pt>
                <c:pt idx="39">
                  <c:v>0</c:v>
                </c:pt>
                <c:pt idx="40">
                  <c:v>0</c:v>
                </c:pt>
                <c:pt idx="41">
                  <c:v>5.5555555555555552E-2</c:v>
                </c:pt>
                <c:pt idx="42">
                  <c:v>5.5555555555555552E-2</c:v>
                </c:pt>
                <c:pt idx="43">
                  <c:v>5.5555555555555552E-2</c:v>
                </c:pt>
                <c:pt idx="44">
                  <c:v>0</c:v>
                </c:pt>
                <c:pt idx="45">
                  <c:v>0</c:v>
                </c:pt>
                <c:pt idx="46">
                  <c:v>5.2631578947368418E-2</c:v>
                </c:pt>
                <c:pt idx="47">
                  <c:v>5.2631578947368418E-2</c:v>
                </c:pt>
                <c:pt idx="48">
                  <c:v>5.2631578947368418E-2</c:v>
                </c:pt>
                <c:pt idx="49">
                  <c:v>0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7"/>
          <c:order val="7"/>
          <c:tx>
            <c:strRef>
              <c:f>MariMekko!$L$120</c:f>
              <c:strCache>
                <c:ptCount val="1"/>
                <c:pt idx="0">
                  <c:v>Row 8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3175">
              <a:solidFill>
                <a:schemeClr val="bg1">
                  <a:lumMod val="50000"/>
                </a:schemeClr>
              </a:solidFill>
            </a:ln>
          </c:spPr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MariMekko!$L$121:$L$181</c:f>
              <c:numCache>
                <c:formatCode>#,##0%;\-#,##0%;\-_)\%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9.0909090909090912E-2</c:v>
                </c:pt>
                <c:pt idx="8">
                  <c:v>9.0909090909090912E-2</c:v>
                </c:pt>
                <c:pt idx="9">
                  <c:v>0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8.3333333333333329E-2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7.6923076923076927E-2</c:v>
                </c:pt>
                <c:pt idx="18">
                  <c:v>7.6923076923076927E-2</c:v>
                </c:pt>
                <c:pt idx="19">
                  <c:v>0</c:v>
                </c:pt>
                <c:pt idx="20">
                  <c:v>0</c:v>
                </c:pt>
                <c:pt idx="21">
                  <c:v>7.1428571428571425E-2</c:v>
                </c:pt>
                <c:pt idx="22">
                  <c:v>7.1428571428571425E-2</c:v>
                </c:pt>
                <c:pt idx="23">
                  <c:v>7.1428571428571425E-2</c:v>
                </c:pt>
                <c:pt idx="24">
                  <c:v>0</c:v>
                </c:pt>
                <c:pt idx="25">
                  <c:v>0</c:v>
                </c:pt>
                <c:pt idx="26">
                  <c:v>6.6666666666666666E-2</c:v>
                </c:pt>
                <c:pt idx="27">
                  <c:v>6.6666666666666666E-2</c:v>
                </c:pt>
                <c:pt idx="28">
                  <c:v>6.6666666666666666E-2</c:v>
                </c:pt>
                <c:pt idx="29">
                  <c:v>0</c:v>
                </c:pt>
                <c:pt idx="30">
                  <c:v>0</c:v>
                </c:pt>
                <c:pt idx="31">
                  <c:v>6.25E-2</c:v>
                </c:pt>
                <c:pt idx="32">
                  <c:v>6.25E-2</c:v>
                </c:pt>
                <c:pt idx="33">
                  <c:v>6.25E-2</c:v>
                </c:pt>
                <c:pt idx="34">
                  <c:v>0</c:v>
                </c:pt>
                <c:pt idx="35">
                  <c:v>0</c:v>
                </c:pt>
                <c:pt idx="36">
                  <c:v>0.47058823529411764</c:v>
                </c:pt>
                <c:pt idx="37">
                  <c:v>0.47058823529411764</c:v>
                </c:pt>
                <c:pt idx="38">
                  <c:v>0.47058823529411764</c:v>
                </c:pt>
                <c:pt idx="39">
                  <c:v>0</c:v>
                </c:pt>
                <c:pt idx="40">
                  <c:v>0</c:v>
                </c:pt>
                <c:pt idx="41">
                  <c:v>5.5555555555555552E-2</c:v>
                </c:pt>
                <c:pt idx="42">
                  <c:v>5.5555555555555552E-2</c:v>
                </c:pt>
                <c:pt idx="43">
                  <c:v>5.5555555555555552E-2</c:v>
                </c:pt>
                <c:pt idx="44">
                  <c:v>0</c:v>
                </c:pt>
                <c:pt idx="45">
                  <c:v>0</c:v>
                </c:pt>
                <c:pt idx="46">
                  <c:v>5.2631578947368418E-2</c:v>
                </c:pt>
                <c:pt idx="47">
                  <c:v>5.2631578947368418E-2</c:v>
                </c:pt>
                <c:pt idx="48">
                  <c:v>5.2631578947368418E-2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8"/>
          <c:order val="8"/>
          <c:tx>
            <c:strRef>
              <c:f>MariMekko!$M$120</c:f>
              <c:strCache>
                <c:ptCount val="1"/>
                <c:pt idx="0">
                  <c:v>Row 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bg1">
                  <a:lumMod val="50000"/>
                </a:schemeClr>
              </a:solidFill>
            </a:ln>
          </c:spPr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MariMekko!$M$121:$M$181</c:f>
              <c:numCache>
                <c:formatCode>#,##0%;\-#,##0%;\-_)\%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9.0909090909090912E-2</c:v>
                </c:pt>
                <c:pt idx="8">
                  <c:v>9.0909090909090912E-2</c:v>
                </c:pt>
                <c:pt idx="9">
                  <c:v>0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8.3333333333333329E-2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7.6923076923076927E-2</c:v>
                </c:pt>
                <c:pt idx="18">
                  <c:v>7.6923076923076927E-2</c:v>
                </c:pt>
                <c:pt idx="19">
                  <c:v>0</c:v>
                </c:pt>
                <c:pt idx="20">
                  <c:v>0</c:v>
                </c:pt>
                <c:pt idx="21">
                  <c:v>7.1428571428571425E-2</c:v>
                </c:pt>
                <c:pt idx="22">
                  <c:v>7.1428571428571425E-2</c:v>
                </c:pt>
                <c:pt idx="23">
                  <c:v>7.1428571428571425E-2</c:v>
                </c:pt>
                <c:pt idx="24">
                  <c:v>0</c:v>
                </c:pt>
                <c:pt idx="25">
                  <c:v>0</c:v>
                </c:pt>
                <c:pt idx="26">
                  <c:v>6.6666666666666666E-2</c:v>
                </c:pt>
                <c:pt idx="27">
                  <c:v>6.6666666666666666E-2</c:v>
                </c:pt>
                <c:pt idx="28">
                  <c:v>6.6666666666666666E-2</c:v>
                </c:pt>
                <c:pt idx="29">
                  <c:v>0</c:v>
                </c:pt>
                <c:pt idx="30">
                  <c:v>0</c:v>
                </c:pt>
                <c:pt idx="31">
                  <c:v>6.25E-2</c:v>
                </c:pt>
                <c:pt idx="32">
                  <c:v>6.25E-2</c:v>
                </c:pt>
                <c:pt idx="33">
                  <c:v>6.25E-2</c:v>
                </c:pt>
                <c:pt idx="34">
                  <c:v>0</c:v>
                </c:pt>
                <c:pt idx="35">
                  <c:v>0</c:v>
                </c:pt>
                <c:pt idx="36">
                  <c:v>5.8823529411764705E-2</c:v>
                </c:pt>
                <c:pt idx="37">
                  <c:v>5.8823529411764705E-2</c:v>
                </c:pt>
                <c:pt idx="38">
                  <c:v>5.8823529411764705E-2</c:v>
                </c:pt>
                <c:pt idx="39">
                  <c:v>0</c:v>
                </c:pt>
                <c:pt idx="40">
                  <c:v>0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</c:v>
                </c:pt>
                <c:pt idx="45">
                  <c:v>0</c:v>
                </c:pt>
                <c:pt idx="46">
                  <c:v>5.2631578947368418E-2</c:v>
                </c:pt>
                <c:pt idx="47">
                  <c:v>5.2631578947368418E-2</c:v>
                </c:pt>
                <c:pt idx="48">
                  <c:v>5.2631578947368418E-2</c:v>
                </c:pt>
                <c:pt idx="49">
                  <c:v>0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9"/>
          <c:order val="9"/>
          <c:tx>
            <c:strRef>
              <c:f>MariMekko!$N$120</c:f>
              <c:strCache>
                <c:ptCount val="1"/>
                <c:pt idx="0">
                  <c:v>Row 10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bg1">
                  <a:lumMod val="50000"/>
                </a:schemeClr>
              </a:solidFill>
            </a:ln>
          </c:spPr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MariMekko!$N$121:$N$181</c:f>
              <c:numCache>
                <c:formatCode>#,##0%;\-#,##0%;\-_)\%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9.0909090909090912E-2</c:v>
                </c:pt>
                <c:pt idx="8">
                  <c:v>9.0909090909090912E-2</c:v>
                </c:pt>
                <c:pt idx="9">
                  <c:v>0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8.3333333333333329E-2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7.6923076923076927E-2</c:v>
                </c:pt>
                <c:pt idx="18">
                  <c:v>7.6923076923076927E-2</c:v>
                </c:pt>
                <c:pt idx="19">
                  <c:v>0</c:v>
                </c:pt>
                <c:pt idx="20">
                  <c:v>0</c:v>
                </c:pt>
                <c:pt idx="21">
                  <c:v>7.1428571428571425E-2</c:v>
                </c:pt>
                <c:pt idx="22">
                  <c:v>7.1428571428571425E-2</c:v>
                </c:pt>
                <c:pt idx="23">
                  <c:v>7.1428571428571425E-2</c:v>
                </c:pt>
                <c:pt idx="24">
                  <c:v>0</c:v>
                </c:pt>
                <c:pt idx="25">
                  <c:v>0</c:v>
                </c:pt>
                <c:pt idx="26">
                  <c:v>6.6666666666666666E-2</c:v>
                </c:pt>
                <c:pt idx="27">
                  <c:v>6.6666666666666666E-2</c:v>
                </c:pt>
                <c:pt idx="28">
                  <c:v>6.6666666666666666E-2</c:v>
                </c:pt>
                <c:pt idx="29">
                  <c:v>0</c:v>
                </c:pt>
                <c:pt idx="30">
                  <c:v>0</c:v>
                </c:pt>
                <c:pt idx="31">
                  <c:v>6.25E-2</c:v>
                </c:pt>
                <c:pt idx="32">
                  <c:v>6.25E-2</c:v>
                </c:pt>
                <c:pt idx="33">
                  <c:v>6.25E-2</c:v>
                </c:pt>
                <c:pt idx="34">
                  <c:v>0</c:v>
                </c:pt>
                <c:pt idx="35">
                  <c:v>0</c:v>
                </c:pt>
                <c:pt idx="36">
                  <c:v>5.8823529411764705E-2</c:v>
                </c:pt>
                <c:pt idx="37">
                  <c:v>5.8823529411764705E-2</c:v>
                </c:pt>
                <c:pt idx="38">
                  <c:v>5.8823529411764705E-2</c:v>
                </c:pt>
                <c:pt idx="39">
                  <c:v>0</c:v>
                </c:pt>
                <c:pt idx="40">
                  <c:v>0</c:v>
                </c:pt>
                <c:pt idx="41">
                  <c:v>5.5555555555555552E-2</c:v>
                </c:pt>
                <c:pt idx="42">
                  <c:v>5.5555555555555552E-2</c:v>
                </c:pt>
                <c:pt idx="43">
                  <c:v>5.5555555555555552E-2</c:v>
                </c:pt>
                <c:pt idx="44">
                  <c:v>0</c:v>
                </c:pt>
                <c:pt idx="45">
                  <c:v>0</c:v>
                </c:pt>
                <c:pt idx="46">
                  <c:v>0.52631578947368418</c:v>
                </c:pt>
                <c:pt idx="47">
                  <c:v>0.52631578947368418</c:v>
                </c:pt>
                <c:pt idx="48">
                  <c:v>0.52631578947368418</c:v>
                </c:pt>
                <c:pt idx="49">
                  <c:v>0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07072"/>
        <c:axId val="129108608"/>
      </c:areaChart>
      <c:lineChart>
        <c:grouping val="standard"/>
        <c:varyColors val="0"/>
        <c:ser>
          <c:idx val="10"/>
          <c:order val="10"/>
          <c:tx>
            <c:strRef>
              <c:f>MariMekko!$O$120</c:f>
              <c:strCache>
                <c:ptCount val="1"/>
                <c:pt idx="0">
                  <c:v>Row 1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MariMekko!$AB$121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MariMekko!$AB$122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MariMekko!$AB$123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MariMekko!$AB$124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MariMekko!$AB$125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MariMekko!$AB$126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MariMekko!$AB$127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MariMekko!$AB$128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MariMekko!$AB$129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MariMekko!$AB$130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MariMekko!$AB$131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MariMekko!$AB$132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MariMekko!$AB$133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MariMekko!$AB$134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MariMekko!$AB$135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MariMekko!$AB$136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MariMekko!$AB$137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MariMekko!$AB$138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MariMekko!$AB$139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MariMekko!$AB$140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MariMekko!$AB$141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MariMekko!$AB$142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MariMekko!$AB$143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MariMekko!$AB$144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MariMekko!$AB$145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MariMekko!$AB$146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MariMekko!$AB$147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MariMekko!$AB$148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MariMekko!$AB$149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MariMekko!$AB$150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MariMekko!$AB$151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MariMekko!$AB$152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MariMekko!$AB$153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MariMekko!$AB$154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MariMekko!$AB$155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MariMekko!$AB$156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MariMekko!$AB$157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MariMekko!$AB$158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MariMekko!$AB$159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MariMekko!$AB$160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MariMekko!$AB$161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MariMekko!$AB$162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MariMekko!$AB$163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MariMekko!$AB$164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MariMekko!$AB$165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MariMekko!$AB$166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MariMekko!$AB$167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MariMekko!$AB$168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MariMekko!$AB$169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MariMekko!$AB$170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MariMekko!$AB$171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MariMekko!$AB$172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MariMekko!$AB$173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MariMekko!$AB$174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MariMekko!$AB$175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MariMekko!$AB$176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MariMekko!$AB$177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MariMekko!$AB$178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MariMekko!$AB$179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MariMekko!$AB$180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MariMekko!$AB$181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MariMekko!$O$121:$O$181</c:f>
              <c:numCache>
                <c:formatCode>#,##0%;\-#,##0%;\-_)\%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0.05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4.5454545454545456E-2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4.1666666666666664E-2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3.8461538461538464E-2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3.5714285714285712E-2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3.3333333333333333E-2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3.125E-2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2.9411764705882353E-2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2.7777777777777776E-2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2.6315789473684209E-2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MariMekko!$P$120</c:f>
              <c:strCache>
                <c:ptCount val="1"/>
                <c:pt idx="0">
                  <c:v>Row 2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MariMekko!$AC$121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MariMekko!$AC$122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MariMekko!$AC$123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MariMekko!$AC$124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MariMekko!$AC$125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MariMekko!$AC$126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MariMekko!$AC$127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MariMekko!$AC$128</c:f>
                  <c:strCache>
                    <c:ptCount val="1"/>
                    <c:pt idx="0">
                      <c:v>2.0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MariMekko!$AC$129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MariMekko!$AC$130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MariMekko!$AC$131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MariMekko!$AC$132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MariMekko!$AC$133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MariMekko!$AC$134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MariMekko!$AC$135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MariMekko!$AC$136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MariMekko!$AC$137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MariMekko!$AC$138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MariMekko!$AC$139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MariMekko!$AC$140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MariMekko!$AC$141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MariMekko!$AC$142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MariMekko!$AC$143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MariMekko!$AC$144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MariMekko!$AC$145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MariMekko!$AC$146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MariMekko!$AC$147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MariMekko!$AC$148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MariMekko!$AC$149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MariMekko!$AC$150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MariMekko!$AC$151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MariMekko!$AC$152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MariMekko!$AC$153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MariMekko!$AC$154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MariMekko!$AC$155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MariMekko!$AC$156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MariMekko!$AC$157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MariMekko!$AC$158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MariMekko!$AC$159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MariMekko!$AC$160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MariMekko!$AC$161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MariMekko!$AC$162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MariMekko!$AC$163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MariMekko!$AC$164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MariMekko!$AC$165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MariMekko!$AC$166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MariMekko!$AC$167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MariMekko!$AC$168</c:f>
                  <c:strCache>
                    <c:ptCount val="1"/>
                    <c:pt idx="0">
                      <c:v>1.0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MariMekko!$AC$169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MariMekko!$AC$170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MariMekko!$AC$171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MariMekko!$AC$172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MariMekko!$AC$173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MariMekko!$AC$174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MariMekko!$AC$175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MariMekko!$AC$176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MariMekko!$AC$177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MariMekko!$AC$178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MariMekko!$AC$179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MariMekko!$AC$180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MariMekko!$AC$181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MariMekko!$P$121:$P$181</c:f>
              <c:numCache>
                <c:formatCode>#,##0%;\-#,##0%;\-_)\%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0.15000000000000002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0.18181818181818182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0.125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0.11538461538461539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0.10714285714285714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0.1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9.375E-2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8.8235294117647051E-2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8.3333333333333329E-2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7.8947368421052627E-2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MariMekko!$Q$120</c:f>
              <c:strCache>
                <c:ptCount val="1"/>
                <c:pt idx="0">
                  <c:v>Row 3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MariMekko!$AD$121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MariMekko!$AD$122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MariMekko!$AD$123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MariMekko!$AD$124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MariMekko!$AD$125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MariMekko!$AD$126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MariMekko!$AD$127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MariMekko!$AD$128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MariMekko!$AD$129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MariMekko!$AD$130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MariMekko!$AD$131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MariMekko!$AD$132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MariMekko!$AD$133</c:f>
                  <c:strCache>
                    <c:ptCount val="1"/>
                    <c:pt idx="0">
                      <c:v>3.0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MariMekko!$AD$134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MariMekko!$AD$135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MariMekko!$AD$136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MariMekko!$AD$137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MariMekko!$AD$138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MariMekko!$AD$139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MariMekko!$AD$140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MariMekko!$AD$141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MariMekko!$AD$142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MariMekko!$AD$143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MariMekko!$AD$144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MariMekko!$AD$145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MariMekko!$AD$146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MariMekko!$AD$147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MariMekko!$AD$148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MariMekko!$AD$149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MariMekko!$AD$150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MariMekko!$AD$151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MariMekko!$AD$152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MariMekko!$AD$153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MariMekko!$AD$154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MariMekko!$AD$155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MariMekko!$AD$156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MariMekko!$AD$157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MariMekko!$AD$158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MariMekko!$AD$159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MariMekko!$AD$160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MariMekko!$AD$161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MariMekko!$AD$162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MariMekko!$AD$163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MariMekko!$AD$164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MariMekko!$AD$165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MariMekko!$AD$166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MariMekko!$AD$167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MariMekko!$AD$168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MariMekko!$AD$169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MariMekko!$AD$170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MariMekko!$AD$171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MariMekko!$AD$172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MariMekko!$AD$173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MariMekko!$AD$174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MariMekko!$AD$175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MariMekko!$AD$176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MariMekko!$AD$177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MariMekko!$AD$178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MariMekko!$AD$179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MariMekko!$AD$180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MariMekko!$AD$181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MariMekko!$Q$121:$Q$181</c:f>
              <c:numCache>
                <c:formatCode>#,##0%;\-#,##0%;\-_)\%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0.25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0.31818181818181818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0.29166666666666663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0.19230769230769232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0.17857142857142855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0.16666666666666666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0.15625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0.14705882352941177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0.1388888888888889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0.13157894736842105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MariMekko!$R$120</c:f>
              <c:strCache>
                <c:ptCount val="1"/>
                <c:pt idx="0">
                  <c:v>Row 4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MariMekko!$AE$121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MariMekko!$AE$122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MariMekko!$AE$123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MariMekko!$AE$124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MariMekko!$AE$125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MariMekko!$AE$126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MariMekko!$AE$127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MariMekko!$AE$128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MariMekko!$AE$129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MariMekko!$AE$130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MariMekko!$AE$131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MariMekko!$AE$132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MariMekko!$AE$133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MariMekko!$AE$134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MariMekko!$AE$135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MariMekko!$AE$136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MariMekko!$AE$137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MariMekko!$AE$138</c:f>
                  <c:strCache>
                    <c:ptCount val="1"/>
                    <c:pt idx="0">
                      <c:v>4.0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MariMekko!$AE$139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MariMekko!$AE$140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MariMekko!$AE$141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MariMekko!$AE$142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MariMekko!$AE$143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MariMekko!$AE$144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MariMekko!$AE$145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MariMekko!$AE$146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MariMekko!$AE$147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MariMekko!$AE$148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MariMekko!$AE$149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MariMekko!$AE$150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MariMekko!$AE$151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MariMekko!$AE$152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MariMekko!$AE$153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MariMekko!$AE$154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MariMekko!$AE$155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MariMekko!$AE$156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MariMekko!$AE$157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MariMekko!$AE$158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MariMekko!$AE$159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MariMekko!$AE$160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MariMekko!$AE$161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MariMekko!$AE$162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MariMekko!$AE$163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MariMekko!$AE$164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MariMekko!$AE$165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MariMekko!$AE$166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MariMekko!$AE$167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MariMekko!$AE$168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MariMekko!$AE$169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MariMekko!$AE$170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MariMekko!$AE$171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MariMekko!$AE$172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MariMekko!$AE$173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MariMekko!$AE$174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MariMekko!$AE$175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MariMekko!$AE$176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MariMekko!$AE$177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MariMekko!$AE$178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MariMekko!$AE$179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MariMekko!$AE$180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MariMekko!$AE$181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MariMekko!$R$121:$R$181</c:f>
              <c:numCache>
                <c:formatCode>#,##0%;\-#,##0%;\-_)\%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0.35000000000000003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0.40909090909090912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0.45833333333333331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0.38461538461538464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0.25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0.23333333333333334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0.21875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0.20588235294117646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0.19444444444444442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0.18421052631578946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MariMekko!$S$120</c:f>
              <c:strCache>
                <c:ptCount val="1"/>
                <c:pt idx="0">
                  <c:v>Row 5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MariMekko!$AF$121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MariMekko!$AF$122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MariMekko!$AF$123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MariMekko!$AF$124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MariMekko!$AF$125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MariMekko!$AF$126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MariMekko!$AF$127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MariMekko!$AF$128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MariMekko!$AF$129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MariMekko!$AF$130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MariMekko!$AF$131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MariMekko!$AF$132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MariMekko!$AF$133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MariMekko!$AF$134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MariMekko!$AF$135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MariMekko!$AF$136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MariMekko!$AF$137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MariMekko!$AF$138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MariMekko!$AF$139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MariMekko!$AF$140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MariMekko!$AF$141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MariMekko!$AF$142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MariMekko!$AF$143</c:f>
                  <c:strCache>
                    <c:ptCount val="1"/>
                    <c:pt idx="0">
                      <c:v>5.0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MariMekko!$AF$144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MariMekko!$AF$145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MariMekko!$AF$146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MariMekko!$AF$147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MariMekko!$AF$148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MariMekko!$AF$149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MariMekko!$AF$150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MariMekko!$AF$151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MariMekko!$AF$152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MariMekko!$AF$153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MariMekko!$AF$154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MariMekko!$AF$155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MariMekko!$AF$156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MariMekko!$AF$157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MariMekko!$AF$158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MariMekko!$AF$159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MariMekko!$AF$160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MariMekko!$AF$161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MariMekko!$AF$162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MariMekko!$AF$163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MariMekko!$AF$164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MariMekko!$AF$165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MariMekko!$AF$166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MariMekko!$AF$167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MariMekko!$AF$168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MariMekko!$AF$169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MariMekko!$AF$170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MariMekko!$AF$171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MariMekko!$AF$172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MariMekko!$AF$173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MariMekko!$AF$174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MariMekko!$AF$175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MariMekko!$AF$176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MariMekko!$AF$177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MariMekko!$AF$178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MariMekko!$AF$179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MariMekko!$AF$180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MariMekko!$AF$181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MariMekko!$S$121:$S$181</c:f>
              <c:numCache>
                <c:formatCode>#,##0%;\-#,##0%;\-_)\%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0.45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0.54166666666666663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0.57692307692307698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0.4642857142857143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0.3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0.28125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0.26470588235294118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0.25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0.23684210526315788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MariMekko!$T$120</c:f>
              <c:strCache>
                <c:ptCount val="1"/>
                <c:pt idx="0">
                  <c:v>Row 6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MariMekko!$AG$121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MariMekko!$AG$122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MariMekko!$AG$123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MariMekko!$AG$124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MariMekko!$AG$125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MariMekko!$AG$126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MariMekko!$AG$127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MariMekko!$AG$128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MariMekko!$AG$129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MariMekko!$AG$130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MariMekko!$AG$131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MariMekko!$AG$132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MariMekko!$AG$133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MariMekko!$AG$134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MariMekko!$AG$135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MariMekko!$AG$136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MariMekko!$AG$137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MariMekko!$AG$138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MariMekko!$AG$139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MariMekko!$AG$140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MariMekko!$AG$141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MariMekko!$AG$142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MariMekko!$AG$143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MariMekko!$AG$144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MariMekko!$AG$145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MariMekko!$AG$146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MariMekko!$AG$147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MariMekko!$AG$148</c:f>
                  <c:strCache>
                    <c:ptCount val="1"/>
                    <c:pt idx="0">
                      <c:v>6.0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MariMekko!$AG$149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MariMekko!$AG$150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MariMekko!$AG$151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MariMekko!$AG$152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MariMekko!$AG$153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MariMekko!$AG$154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MariMekko!$AG$155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MariMekko!$AG$156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MariMekko!$AG$157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MariMekko!$AG$158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MariMekko!$AG$159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MariMekko!$AG$160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MariMekko!$AG$161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MariMekko!$AG$162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MariMekko!$AG$163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MariMekko!$AG$164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MariMekko!$AG$165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MariMekko!$AG$166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MariMekko!$AG$167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MariMekko!$AG$168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MariMekko!$AG$169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MariMekko!$AG$170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MariMekko!$AG$171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MariMekko!$AG$172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MariMekko!$AG$173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MariMekko!$AG$174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MariMekko!$AG$175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MariMekko!$AG$176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MariMekko!$AG$177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MariMekko!$AG$178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MariMekko!$AG$179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MariMekko!$AG$180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MariMekko!$AG$181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MariMekko!$T$121:$T$181</c:f>
              <c:numCache>
                <c:formatCode>#,##0%;\-#,##0%;\-_)\%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0.55000000000000004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0.59090909090909094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0.62499999999999989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0.65384615384615385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0.67857142857142849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0.53333333333333333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0.34375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0.3235294117647059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0.30555555555555558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0.28947368421052633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MariMekko!$U$120</c:f>
              <c:strCache>
                <c:ptCount val="1"/>
                <c:pt idx="0">
                  <c:v>Row 7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MariMekko!$AH$121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MariMekko!$AH$122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MariMekko!$AH$123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MariMekko!$AH$124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MariMekko!$AH$125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MariMekko!$AH$126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MariMekko!$AH$127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MariMekko!$AH$128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MariMekko!$AH$129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MariMekko!$AH$130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MariMekko!$AH$131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MariMekko!$AH$132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MariMekko!$AH$133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MariMekko!$AH$134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MariMekko!$AH$135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MariMekko!$AH$136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MariMekko!$AH$137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MariMekko!$AH$138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MariMekko!$AH$139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MariMekko!$AH$140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MariMekko!$AH$141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MariMekko!$AH$142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MariMekko!$AH$143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MariMekko!$AH$144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MariMekko!$AH$145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MariMekko!$AH$146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MariMekko!$AH$147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MariMekko!$AH$148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MariMekko!$AH$149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MariMekko!$AH$150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MariMekko!$AH$151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MariMekko!$AH$152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MariMekko!$AH$153</c:f>
                  <c:strCache>
                    <c:ptCount val="1"/>
                    <c:pt idx="0">
                      <c:v>7.0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MariMekko!$AH$154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MariMekko!$AH$155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MariMekko!$AH$156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MariMekko!$AH$157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MariMekko!$AH$158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MariMekko!$AH$159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MariMekko!$AH$160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MariMekko!$AH$161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MariMekko!$AH$162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MariMekko!$AH$163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MariMekko!$AH$164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MariMekko!$AH$165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MariMekko!$AH$166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MariMekko!$AH$167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MariMekko!$AH$168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MariMekko!$AH$169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MariMekko!$AH$170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MariMekko!$AH$171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MariMekko!$AH$172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MariMekko!$AH$173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MariMekko!$AH$174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MariMekko!$AH$175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MariMekko!$AH$176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MariMekko!$AH$177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MariMekko!$AH$178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MariMekko!$AH$179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MariMekko!$AH$180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MariMekko!$AH$181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MariMekko!$U$121:$U$181</c:f>
              <c:numCache>
                <c:formatCode>#,##0%;\-#,##0%;\-_)\%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0.65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0.68181818181818188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0.70833333333333326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0.73076923076923073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0.74999999999999989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0.76666666666666672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0.59375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0.38235294117647062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0.36111111111111116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0.34210526315789469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MariMekko!$V$120</c:f>
              <c:strCache>
                <c:ptCount val="1"/>
                <c:pt idx="0">
                  <c:v>Row 8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MariMekko!$AI$121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MariMekko!$AI$122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MariMekko!$AI$123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MariMekko!$AI$124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MariMekko!$AI$125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MariMekko!$AI$126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MariMekko!$AI$127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MariMekko!$AI$128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MariMekko!$AI$129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MariMekko!$AI$130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MariMekko!$AI$131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MariMekko!$AI$132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MariMekko!$AI$133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MariMekko!$AI$134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MariMekko!$AI$135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MariMekko!$AI$136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MariMekko!$AI$137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MariMekko!$AI$138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MariMekko!$AI$139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MariMekko!$AI$140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MariMekko!$AI$141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MariMekko!$AI$142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MariMekko!$AI$143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MariMekko!$AI$144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MariMekko!$AI$145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MariMekko!$AI$146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MariMekko!$AI$147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MariMekko!$AI$148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MariMekko!$AI$149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MariMekko!$AI$150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MariMekko!$AI$151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MariMekko!$AI$152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MariMekko!$AI$153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MariMekko!$AI$154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MariMekko!$AI$155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MariMekko!$AI$156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MariMekko!$AI$157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MariMekko!$AI$158</c:f>
                  <c:strCache>
                    <c:ptCount val="1"/>
                    <c:pt idx="0">
                      <c:v>8.0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MariMekko!$AI$159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MariMekko!$AI$160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MariMekko!$AI$161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MariMekko!$AI$162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MariMekko!$AI$163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MariMekko!$AI$164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MariMekko!$AI$165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MariMekko!$AI$166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MariMekko!$AI$167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MariMekko!$AI$168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MariMekko!$AI$169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MariMekko!$AI$170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MariMekko!$AI$171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MariMekko!$AI$172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MariMekko!$AI$173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MariMekko!$AI$174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MariMekko!$AI$175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MariMekko!$AI$176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MariMekko!$AI$177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MariMekko!$AI$178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MariMekko!$AI$179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MariMekko!$AI$180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MariMekko!$AI$181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MariMekko!$V$121:$V$181</c:f>
              <c:numCache>
                <c:formatCode>#,##0%;\-#,##0%;\-_)\%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0.75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0.77272727272727282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0.79166666666666663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0.8076923076923076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0.82142857142857129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0.83333333333333337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0.84375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0.6470588235294118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0.41666666666666674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0.39473684210526316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MariMekko!$W$120</c:f>
              <c:strCache>
                <c:ptCount val="1"/>
                <c:pt idx="0">
                  <c:v>Row 9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MariMekko!$AJ$121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MariMekko!$AJ$122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MariMekko!$AJ$123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MariMekko!$AJ$124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MariMekko!$AJ$125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MariMekko!$AJ$126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MariMekko!$AJ$127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MariMekko!$AJ$128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MariMekko!$AJ$129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MariMekko!$AJ$130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MariMekko!$AJ$131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MariMekko!$AJ$132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MariMekko!$AJ$133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MariMekko!$AJ$134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MariMekko!$AJ$135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MariMekko!$AJ$136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MariMekko!$AJ$137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MariMekko!$AJ$138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MariMekko!$AJ$139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MariMekko!$AJ$140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MariMekko!$AJ$141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MariMekko!$AJ$142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MariMekko!$AJ$143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MariMekko!$AJ$144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MariMekko!$AJ$145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MariMekko!$AJ$146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MariMekko!$AJ$147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MariMekko!$AJ$148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MariMekko!$AJ$149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MariMekko!$AJ$150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MariMekko!$AJ$151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MariMekko!$AJ$152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MariMekko!$AJ$153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MariMekko!$AJ$154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MariMekko!$AJ$155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MariMekko!$AJ$156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MariMekko!$AJ$157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MariMekko!$AJ$158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MariMekko!$AJ$159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MariMekko!$AJ$160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MariMekko!$AJ$161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MariMekko!$AJ$162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MariMekko!$AJ$163</c:f>
                  <c:strCache>
                    <c:ptCount val="1"/>
                    <c:pt idx="0">
                      <c:v>9.0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MariMekko!$AJ$164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MariMekko!$AJ$165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MariMekko!$AJ$166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MariMekko!$AJ$167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MariMekko!$AJ$168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MariMekko!$AJ$169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MariMekko!$AJ$170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MariMekko!$AJ$171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MariMekko!$AJ$172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MariMekko!$AJ$173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MariMekko!$AJ$174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MariMekko!$AJ$175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MariMekko!$AJ$176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MariMekko!$AJ$177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MariMekko!$AJ$178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MariMekko!$AJ$179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MariMekko!$AJ$180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MariMekko!$AJ$181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MariMekko!$W$121:$W$181</c:f>
              <c:numCache>
                <c:formatCode>#,##0%;\-#,##0%;\-_)\%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0.85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0.86363636363636376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0.875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0.88461538461538447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0.89285714285714268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0.9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0.90625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0.91176470588235292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0.69444444444444453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0.44736842105263153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MariMekko!$X$120</c:f>
              <c:strCache>
                <c:ptCount val="1"/>
                <c:pt idx="0">
                  <c:v>Row 10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MariMekko!$AK$121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MariMekko!$AK$122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MariMekko!$AK$123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MariMekko!$AK$124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MariMekko!$AK$125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MariMekko!$AK$126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MariMekko!$AK$127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MariMekko!$AK$128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MariMekko!$AK$129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MariMekko!$AK$130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MariMekko!$AK$131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MariMekko!$AK$132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MariMekko!$AK$133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MariMekko!$AK$134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MariMekko!$AK$135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MariMekko!$AK$136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MariMekko!$AK$137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MariMekko!$AK$138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MariMekko!$AK$139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MariMekko!$AK$140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MariMekko!$AK$141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MariMekko!$AK$142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MariMekko!$AK$143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MariMekko!$AK$144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MariMekko!$AK$145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MariMekko!$AK$146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MariMekko!$AK$147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MariMekko!$AK$148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MariMekko!$AK$149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MariMekko!$AK$150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MariMekko!$AK$151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MariMekko!$AK$152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MariMekko!$AK$153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MariMekko!$AK$154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MariMekko!$AK$155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MariMekko!$AK$156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MariMekko!$AK$157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MariMekko!$AK$158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MariMekko!$AK$159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MariMekko!$AK$160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MariMekko!$AK$161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MariMekko!$AK$162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MariMekko!$AK$163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MariMekko!$AK$164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MariMekko!$AK$165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MariMekko!$AK$166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MariMekko!$AK$167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MariMekko!$AK$168</c:f>
                  <c:strCache>
                    <c:ptCount val="1"/>
                    <c:pt idx="0">
                      <c:v>10.0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MariMekko!$AK$169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MariMekko!$AK$170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MariMekko!$AK$171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MariMekko!$AK$172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MariMekko!$AK$173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MariMekko!$AK$174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MariMekko!$AK$175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MariMekko!$AK$176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MariMekko!$AK$177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MariMekko!$AK$178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MariMekko!$AK$179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MariMekko!$AK$180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MariMekko!$AK$181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MariMekko!$X$121:$X$181</c:f>
              <c:numCache>
                <c:formatCode>#,##0%;\-#,##0%;\-_)\%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0.95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0.9545454545454547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0.95833333333333337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0.96153846153846134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0.96428571428571408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0.96666666666666667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0.96875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0.97058823529411764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0.97222222222222232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0.73684210526315785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MariMekko!$Y$120</c:f>
              <c:strCache>
                <c:ptCount val="1"/>
                <c:pt idx="0">
                  <c:v>Footer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MariMekko!$AL$121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MariMekko!$AL$122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MariMekko!$AL$123</c:f>
                  <c:strCache>
                    <c:ptCount val="1"/>
                    <c:pt idx="0">
                      <c:v>Col 1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MariMekko!$AL$124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MariMekko!$AL$125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MariMekko!$AL$126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MariMekko!$AL$127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MariMekko!$AL$128</c:f>
                  <c:strCache>
                    <c:ptCount val="1"/>
                    <c:pt idx="0">
                      <c:v>Col 2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MariMekko!$AL$129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MariMekko!$AL$130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MariMekko!$AL$131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MariMekko!$AL$132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MariMekko!$AL$133</c:f>
                  <c:strCache>
                    <c:ptCount val="1"/>
                    <c:pt idx="0">
                      <c:v>Col 3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MariMekko!$AL$134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MariMekko!$AL$135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MariMekko!$AL$136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MariMekko!$AL$137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MariMekko!$AL$138</c:f>
                  <c:strCache>
                    <c:ptCount val="1"/>
                    <c:pt idx="0">
                      <c:v>Col 4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MariMekko!$AL$139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MariMekko!$AL$140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MariMekko!$AL$141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MariMekko!$AL$142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MariMekko!$AL$143</c:f>
                  <c:strCache>
                    <c:ptCount val="1"/>
                    <c:pt idx="0">
                      <c:v>Col 5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MariMekko!$AL$144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MariMekko!$AL$145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MariMekko!$AL$146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MariMekko!$AL$147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MariMekko!$AL$148</c:f>
                  <c:strCache>
                    <c:ptCount val="1"/>
                    <c:pt idx="0">
                      <c:v>Col 6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MariMekko!$AL$149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MariMekko!$AL$150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MariMekko!$AL$151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MariMekko!$AL$152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MariMekko!$AL$153</c:f>
                  <c:strCache>
                    <c:ptCount val="1"/>
                    <c:pt idx="0">
                      <c:v>Col 7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MariMekko!$AL$154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MariMekko!$AL$155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MariMekko!$AL$156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MariMekko!$AL$157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MariMekko!$AL$158</c:f>
                  <c:strCache>
                    <c:ptCount val="1"/>
                    <c:pt idx="0">
                      <c:v>Col 8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MariMekko!$AL$159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MariMekko!$AL$160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MariMekko!$AL$161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MariMekko!$AL$162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MariMekko!$AL$163</c:f>
                  <c:strCache>
                    <c:ptCount val="1"/>
                    <c:pt idx="0">
                      <c:v>Col 9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MariMekko!$AL$164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MariMekko!$AL$165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MariMekko!$AL$166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MariMekko!$AL$167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MariMekko!$AL$168</c:f>
                  <c:strCache>
                    <c:ptCount val="1"/>
                    <c:pt idx="0">
                      <c:v>Col 10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MariMekko!$AL$169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MariMekko!$AL$170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MariMekko!$AL$171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MariMekko!$AL$172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MariMekko!$AL$173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MariMekko!$AL$174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MariMekko!$AL$175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MariMekko!$AL$176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MariMekko!$AL$177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MariMekko!$AL$178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MariMekko!$AL$179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MariMekko!$AL$180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MariMekko!$AL$181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MariMekko!$Y$121:$Y$181</c:f>
              <c:numCache>
                <c:formatCode>#,##0%;\-#,##0%;\-_)\%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0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0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0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0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MariMekko!$Z$120</c:f>
              <c:strCache>
                <c:ptCount val="1"/>
                <c:pt idx="0">
                  <c:v>Header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MariMekko!$AM$121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MariMekko!$AM$122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MariMekko!$AM$123</c:f>
                  <c:strCache>
                    <c:ptCount val="1"/>
                    <c:pt idx="0">
                      <c:v> 10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MariMekko!$AM$124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MariMekko!$AM$125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MariMekko!$AM$126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MariMekko!$AM$127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MariMekko!$AM$128</c:f>
                  <c:strCache>
                    <c:ptCount val="1"/>
                    <c:pt idx="0">
                      <c:v> 11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MariMekko!$AM$129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MariMekko!$AM$130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MariMekko!$AM$131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MariMekko!$AM$132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MariMekko!$AM$133</c:f>
                  <c:strCache>
                    <c:ptCount val="1"/>
                    <c:pt idx="0">
                      <c:v> 12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MariMekko!$AM$134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MariMekko!$AM$135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MariMekko!$AM$136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MariMekko!$AM$137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MariMekko!$AM$138</c:f>
                  <c:strCache>
                    <c:ptCount val="1"/>
                    <c:pt idx="0">
                      <c:v> 13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MariMekko!$AM$139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MariMekko!$AM$140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MariMekko!$AM$141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MariMekko!$AM$142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MariMekko!$AM$143</c:f>
                  <c:strCache>
                    <c:ptCount val="1"/>
                    <c:pt idx="0">
                      <c:v> 14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MariMekko!$AM$144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MariMekko!$AM$145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MariMekko!$AM$146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MariMekko!$AM$147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MariMekko!$AM$148</c:f>
                  <c:strCache>
                    <c:ptCount val="1"/>
                    <c:pt idx="0">
                      <c:v> 15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MariMekko!$AM$149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MariMekko!$AM$150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MariMekko!$AM$151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MariMekko!$AM$152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MariMekko!$AM$153</c:f>
                  <c:strCache>
                    <c:ptCount val="1"/>
                    <c:pt idx="0">
                      <c:v> 16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MariMekko!$AM$154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MariMekko!$AM$155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MariMekko!$AM$156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MariMekko!$AM$157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MariMekko!$AM$158</c:f>
                  <c:strCache>
                    <c:ptCount val="1"/>
                    <c:pt idx="0">
                      <c:v> 17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MariMekko!$AM$159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MariMekko!$AM$160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MariMekko!$AM$161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MariMekko!$AM$162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MariMekko!$AM$163</c:f>
                  <c:strCache>
                    <c:ptCount val="1"/>
                    <c:pt idx="0">
                      <c:v> 18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MariMekko!$AM$164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MariMekko!$AM$165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MariMekko!$AM$166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MariMekko!$AM$167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MariMekko!$AM$168</c:f>
                  <c:strCache>
                    <c:ptCount val="1"/>
                    <c:pt idx="0">
                      <c:v> 19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MariMekko!$AM$169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MariMekko!$AM$170</c:f>
                  <c:strCache>
                    <c:ptCount val="1"/>
                    <c:pt idx="0">
                      <c:v> #N/A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MariMekko!$AM$171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MariMekko!$AM$172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MariMekko!$AM$173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MariMekko!$AM$174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MariMekko!$AM$175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MariMekko!$AM$176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MariMekko!$AM$177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MariMekko!$AM$178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MariMekko!$AM$179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MariMekko!$AM$180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MariMekko!$AM$181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cat>
          <c:val>
            <c:numRef>
              <c:f>MariMekko!$Z$121:$Z$181</c:f>
              <c:numCache>
                <c:formatCode>#,##0%;\-#,##0%;\-_)\%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1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1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1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1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1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1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07072"/>
        <c:axId val="129108608"/>
      </c:lineChart>
      <c:scatterChart>
        <c:scatterStyle val="lineMarker"/>
        <c:varyColors val="0"/>
        <c:ser>
          <c:idx val="22"/>
          <c:order val="22"/>
          <c:tx>
            <c:strRef>
              <c:f>MariMekko!$AA$120</c:f>
              <c:strCache>
                <c:ptCount val="1"/>
                <c:pt idx="0">
                  <c:v>Row Footer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dLbls>
            <c:dLbl>
              <c:idx val="0"/>
              <c:layout/>
              <c:tx>
                <c:strRef>
                  <c:f>MariMekko!$AN$121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MariMekko!$AN$122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MariMekko!$AN$123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MariMekko!$AN$124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MariMekko!$AN$125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MariMekko!$AN$126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MariMekko!$AN$127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MariMekko!$AN$128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MariMekko!$AN$129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MariMekko!$AN$130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MariMekko!$AN$131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MariMekko!$AN$132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MariMekko!$AN$133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MariMekko!$AN$134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MariMekko!$AN$135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MariMekko!$AN$136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MariMekko!$AN$137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MariMekko!$AN$138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MariMekko!$AN$139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MariMekko!$AN$140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MariMekko!$AN$141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MariMekko!$AN$142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MariMekko!$AN$143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MariMekko!$AN$144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MariMekko!$AN$145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MariMekko!$AN$146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MariMekko!$AN$147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MariMekko!$AN$148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MariMekko!$AN$149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MariMekko!$AN$150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MariMekko!$AN$151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MariMekko!$AN$152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MariMekko!$AN$153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MariMekko!$AN$154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MariMekko!$AN$155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MariMekko!$AN$156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MariMekko!$AN$157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MariMekko!$AN$158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MariMekko!$AN$159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MariMekko!$AN$160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MariMekko!$AN$161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MariMekko!$AN$162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MariMekko!$AN$163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MariMekko!$AN$164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MariMekko!$AN$165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MariMekko!$AN$166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MariMekko!$AN$167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MariMekko!$AN$168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MariMekko!$AN$169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MariMekko!$AN$170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MariMekko!$AN$171</c:f>
                  <c:strCache>
                    <c:ptCount val="1"/>
                    <c:pt idx="0">
                      <c:v> 10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MariMekko!$AN$172</c:f>
                  <c:strCache>
                    <c:ptCount val="1"/>
                    <c:pt idx="0">
                      <c:v> 11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MariMekko!$AN$173</c:f>
                  <c:strCache>
                    <c:ptCount val="1"/>
                    <c:pt idx="0">
                      <c:v> 12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MariMekko!$AN$174</c:f>
                  <c:strCache>
                    <c:ptCount val="1"/>
                    <c:pt idx="0">
                      <c:v> 13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MariMekko!$AN$175</c:f>
                  <c:strCache>
                    <c:ptCount val="1"/>
                    <c:pt idx="0">
                      <c:v> 14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MariMekko!$AN$176</c:f>
                  <c:strCache>
                    <c:ptCount val="1"/>
                    <c:pt idx="0">
                      <c:v> 15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MariMekko!$AN$177</c:f>
                  <c:strCache>
                    <c:ptCount val="1"/>
                    <c:pt idx="0">
                      <c:v> 16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MariMekko!$AN$178</c:f>
                  <c:strCache>
                    <c:ptCount val="1"/>
                    <c:pt idx="0">
                      <c:v> 17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MariMekko!$AN$179</c:f>
                  <c:strCache>
                    <c:ptCount val="1"/>
                    <c:pt idx="0">
                      <c:v> 18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MariMekko!$AN$180</c:f>
                  <c:strCache>
                    <c:ptCount val="1"/>
                    <c:pt idx="0">
                      <c:v> 19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>
                <c:manualLayout>
                  <c:x val="-2.5468850292166889E-2"/>
                  <c:y val="-3.8266916415820369E-2"/>
                </c:manualLayout>
              </c:layout>
              <c:tx>
                <c:strRef>
                  <c:f>MariMekko!$AN$181</c:f>
                  <c:strCache>
                    <c:ptCount val="1"/>
                    <c:pt idx="0">
                      <c:v> 145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MariMekko!$D$121:$D$181</c:f>
              <c:numCache>
                <c:formatCode>_(* #,##0_);_(* \(#,##0\);_(* "-"_);_(@_)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6.8965517241379306</c:v>
                </c:pt>
                <c:pt idx="6">
                  <c:v>6.8965517241379306</c:v>
                </c:pt>
                <c:pt idx="7">
                  <c:v>10.689655172413794</c:v>
                </c:pt>
                <c:pt idx="8">
                  <c:v>14.482758620689655</c:v>
                </c:pt>
                <c:pt idx="9">
                  <c:v>14.482758620689655</c:v>
                </c:pt>
                <c:pt idx="10">
                  <c:v>14.482758620689655</c:v>
                </c:pt>
                <c:pt idx="11">
                  <c:v>14.482758620689655</c:v>
                </c:pt>
                <c:pt idx="12">
                  <c:v>18.620689655172413</c:v>
                </c:pt>
                <c:pt idx="13">
                  <c:v>22.758620689655174</c:v>
                </c:pt>
                <c:pt idx="14">
                  <c:v>22.758620689655174</c:v>
                </c:pt>
                <c:pt idx="15">
                  <c:v>22.758620689655174</c:v>
                </c:pt>
                <c:pt idx="16">
                  <c:v>22.758620689655174</c:v>
                </c:pt>
                <c:pt idx="17">
                  <c:v>27.241379310344829</c:v>
                </c:pt>
                <c:pt idx="18">
                  <c:v>31.724137931034484</c:v>
                </c:pt>
                <c:pt idx="19">
                  <c:v>31.724137931034484</c:v>
                </c:pt>
                <c:pt idx="20">
                  <c:v>31.724137931034484</c:v>
                </c:pt>
                <c:pt idx="21">
                  <c:v>31.724137931034484</c:v>
                </c:pt>
                <c:pt idx="22">
                  <c:v>36.551724137931032</c:v>
                </c:pt>
                <c:pt idx="23">
                  <c:v>41.379310344827587</c:v>
                </c:pt>
                <c:pt idx="24">
                  <c:v>41.379310344827587</c:v>
                </c:pt>
                <c:pt idx="25">
                  <c:v>41.379310344827587</c:v>
                </c:pt>
                <c:pt idx="26">
                  <c:v>41.379310344827587</c:v>
                </c:pt>
                <c:pt idx="27">
                  <c:v>46.551724137931032</c:v>
                </c:pt>
                <c:pt idx="28">
                  <c:v>51.724137931034484</c:v>
                </c:pt>
                <c:pt idx="29">
                  <c:v>51.724137931034484</c:v>
                </c:pt>
                <c:pt idx="30">
                  <c:v>51.724137931034484</c:v>
                </c:pt>
                <c:pt idx="31">
                  <c:v>51.724137931034484</c:v>
                </c:pt>
                <c:pt idx="32">
                  <c:v>57.241379310344826</c:v>
                </c:pt>
                <c:pt idx="33">
                  <c:v>62.758620689655174</c:v>
                </c:pt>
                <c:pt idx="34">
                  <c:v>62.758620689655174</c:v>
                </c:pt>
                <c:pt idx="35">
                  <c:v>62.758620689655174</c:v>
                </c:pt>
                <c:pt idx="36">
                  <c:v>62.758620689655174</c:v>
                </c:pt>
                <c:pt idx="37">
                  <c:v>68.620689655172413</c:v>
                </c:pt>
                <c:pt idx="38">
                  <c:v>74.482758620689651</c:v>
                </c:pt>
                <c:pt idx="39">
                  <c:v>74.482758620689651</c:v>
                </c:pt>
                <c:pt idx="40">
                  <c:v>74.482758620689651</c:v>
                </c:pt>
                <c:pt idx="41">
                  <c:v>74.482758620689651</c:v>
                </c:pt>
                <c:pt idx="42">
                  <c:v>80.689655172413779</c:v>
                </c:pt>
                <c:pt idx="43">
                  <c:v>86.896551724137922</c:v>
                </c:pt>
                <c:pt idx="44">
                  <c:v>86.896551724137922</c:v>
                </c:pt>
                <c:pt idx="45">
                  <c:v>86.896551724137922</c:v>
                </c:pt>
                <c:pt idx="46">
                  <c:v>86.896551724137922</c:v>
                </c:pt>
                <c:pt idx="47">
                  <c:v>93.448275862068954</c:v>
                </c:pt>
                <c:pt idx="48">
                  <c:v>99.999999999999986</c:v>
                </c:pt>
                <c:pt idx="49">
                  <c:v>99.999999999999986</c:v>
                </c:pt>
                <c:pt idx="50">
                  <c:v>102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102</c:v>
                </c:pt>
                <c:pt idx="55">
                  <c:v>102</c:v>
                </c:pt>
                <c:pt idx="56">
                  <c:v>102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xVal>
          <c:yVal>
            <c:numRef>
              <c:f>MariMekko!$AA$121:$AA$181</c:f>
              <c:numCache>
                <c:formatCode>General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 formatCode="#,##0%;\-#,##0%;\-_)\%">
                  <c:v>2.6315789473684209E-2</c:v>
                </c:pt>
                <c:pt idx="51" formatCode="#,##0%;\-#,##0%;\-_)\%">
                  <c:v>7.8947368421052627E-2</c:v>
                </c:pt>
                <c:pt idx="52" formatCode="#,##0%;\-#,##0%;\-_)\%">
                  <c:v>0.13157894736842105</c:v>
                </c:pt>
                <c:pt idx="53" formatCode="#,##0%;\-#,##0%;\-_)\%">
                  <c:v>0.18421052631578946</c:v>
                </c:pt>
                <c:pt idx="54" formatCode="#,##0%;\-#,##0%;\-_)\%">
                  <c:v>0.23684210526315788</c:v>
                </c:pt>
                <c:pt idx="55" formatCode="#,##0%;\-#,##0%;\-_)\%">
                  <c:v>0.28947368421052633</c:v>
                </c:pt>
                <c:pt idx="56" formatCode="#,##0%;\-#,##0%;\-_)\%">
                  <c:v>0.34210526315789469</c:v>
                </c:pt>
                <c:pt idx="57" formatCode="#,##0%;\-#,##0%;\-_)\%">
                  <c:v>0.39473684210526316</c:v>
                </c:pt>
                <c:pt idx="58" formatCode="#,##0%;\-#,##0%;\-_)\%">
                  <c:v>0.44736842105263153</c:v>
                </c:pt>
                <c:pt idx="59" formatCode="#,##0%;\-#,##0%;\-_)\%">
                  <c:v>0.73684210526315785</c:v>
                </c:pt>
                <c:pt idx="60" formatCode="#,##0%;\-#,##0%;\-_)\%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07072"/>
        <c:axId val="129108608"/>
      </c:scatterChart>
      <c:dateAx>
        <c:axId val="129107072"/>
        <c:scaling>
          <c:orientation val="minMax"/>
        </c:scaling>
        <c:delete val="0"/>
        <c:axPos val="b"/>
        <c:numFmt formatCode="#,##0\%;\-#,##0%;\-_)\%" sourceLinked="0"/>
        <c:majorTickMark val="out"/>
        <c:minorTickMark val="none"/>
        <c:tickLblPos val="none"/>
        <c:crossAx val="129108608"/>
        <c:crosses val="autoZero"/>
        <c:auto val="0"/>
        <c:lblOffset val="100"/>
        <c:baseTimeUnit val="days"/>
        <c:majorUnit val="25"/>
        <c:majorTimeUnit val="days"/>
      </c:dateAx>
      <c:valAx>
        <c:axId val="129108608"/>
        <c:scaling>
          <c:orientation val="minMax"/>
          <c:max val="1"/>
          <c:min val="0"/>
        </c:scaling>
        <c:delete val="0"/>
        <c:axPos val="l"/>
        <c:numFmt formatCode="#,##0%;\-#,##0%;\-_)\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129107072"/>
        <c:crosses val="autoZero"/>
        <c:crossBetween val="between"/>
        <c:majorUnit val="0.25"/>
      </c:valAx>
      <c:spPr>
        <a:ln>
          <a:noFill/>
        </a:ln>
      </c:spPr>
    </c:plotArea>
    <c:legend>
      <c:legendPos val="r"/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/>
      <c:overlay val="0"/>
    </c:legend>
    <c:plotVisOnly val="1"/>
    <c:dispBlanksAs val="zero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1263063</xdr:colOff>
      <xdr:row>16</xdr:row>
      <xdr:rowOff>8603</xdr:rowOff>
    </xdr:from>
    <xdr:to>
      <xdr:col>13</xdr:col>
      <xdr:colOff>1327097</xdr:colOff>
      <xdr:row>41</xdr:row>
      <xdr:rowOff>44824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81"/>
  <sheetViews>
    <sheetView tabSelected="1" zoomScale="85" zoomScaleNormal="85" workbookViewId="0">
      <selection activeCell="A18" sqref="A18"/>
    </sheetView>
  </sheetViews>
  <sheetFormatPr defaultRowHeight="12.75" x14ac:dyDescent="0.2"/>
  <cols>
    <col min="1" max="1" width="19" bestFit="1" customWidth="1"/>
    <col min="2" max="2" width="22" bestFit="1" customWidth="1"/>
    <col min="3" max="3" width="17.5703125" bestFit="1" customWidth="1"/>
    <col min="4" max="4" width="7.7109375" bestFit="1" customWidth="1"/>
    <col min="5" max="12" width="6.7109375" bestFit="1" customWidth="1"/>
    <col min="13" max="13" width="7.7109375" bestFit="1" customWidth="1"/>
    <col min="14" max="14" width="26" bestFit="1" customWidth="1"/>
    <col min="15" max="15" width="8.5703125" bestFit="1" customWidth="1"/>
    <col min="16" max="16" width="14.7109375" customWidth="1"/>
    <col min="17" max="17" width="15" bestFit="1" customWidth="1"/>
    <col min="18" max="23" width="5.7109375" customWidth="1"/>
    <col min="24" max="24" width="7.7109375" customWidth="1"/>
    <col min="25" max="27" width="5.7109375" customWidth="1"/>
    <col min="28" max="28" width="7" bestFit="1" customWidth="1"/>
    <col min="29" max="39" width="5.7109375" customWidth="1"/>
    <col min="40" max="40" width="10.7109375" bestFit="1" customWidth="1"/>
  </cols>
  <sheetData>
    <row r="2" spans="2:17" x14ac:dyDescent="0.2">
      <c r="B2" s="84" t="s">
        <v>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27"/>
      <c r="P2" s="84" t="s">
        <v>9</v>
      </c>
      <c r="Q2" s="87"/>
    </row>
    <row r="3" spans="2:17" x14ac:dyDescent="0.2">
      <c r="B3" s="88" t="s">
        <v>12</v>
      </c>
      <c r="C3" s="90" t="s">
        <v>0</v>
      </c>
      <c r="D3" s="92" t="s">
        <v>13</v>
      </c>
      <c r="E3" s="93"/>
      <c r="F3" s="93"/>
      <c r="G3" s="93"/>
      <c r="H3" s="93"/>
      <c r="I3" s="93"/>
      <c r="J3" s="93"/>
      <c r="K3" s="93"/>
      <c r="L3" s="93"/>
      <c r="M3" s="94"/>
      <c r="N3" s="4"/>
      <c r="P3" s="14" t="s">
        <v>10</v>
      </c>
      <c r="Q3" s="12" t="s">
        <v>7</v>
      </c>
    </row>
    <row r="4" spans="2:17" x14ac:dyDescent="0.2">
      <c r="B4" s="89"/>
      <c r="C4" s="91"/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9" t="s">
        <v>34</v>
      </c>
      <c r="M4" s="9" t="s">
        <v>35</v>
      </c>
      <c r="N4" s="25"/>
      <c r="P4" s="14" t="s">
        <v>11</v>
      </c>
      <c r="Q4" s="12" t="s">
        <v>4</v>
      </c>
    </row>
    <row r="5" spans="2:17" x14ac:dyDescent="0.2">
      <c r="B5" s="9" t="s">
        <v>16</v>
      </c>
      <c r="C5" s="21">
        <v>10</v>
      </c>
      <c r="D5" s="20">
        <v>1</v>
      </c>
      <c r="E5" s="20">
        <v>1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6" t="str">
        <f>IF(C5=SUM(D5:M5),"","ERROR - DOESN'T MATCH")</f>
        <v/>
      </c>
      <c r="P5" s="15" t="s">
        <v>14</v>
      </c>
      <c r="Q5" s="9" t="s">
        <v>57</v>
      </c>
    </row>
    <row r="6" spans="2:17" x14ac:dyDescent="0.2">
      <c r="B6" s="9" t="s">
        <v>17</v>
      </c>
      <c r="C6" s="21">
        <v>11</v>
      </c>
      <c r="D6" s="20">
        <v>1</v>
      </c>
      <c r="E6" s="20">
        <v>2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6" t="str">
        <f t="shared" ref="N6:N14" si="0">IF(C6=SUM(D6:M6),"","ERROR - DOESN'T MATCH")</f>
        <v/>
      </c>
    </row>
    <row r="7" spans="2:17" x14ac:dyDescent="0.2">
      <c r="B7" s="9" t="s">
        <v>18</v>
      </c>
      <c r="C7" s="21">
        <v>12</v>
      </c>
      <c r="D7" s="20">
        <v>1</v>
      </c>
      <c r="E7" s="20">
        <v>1</v>
      </c>
      <c r="F7" s="20">
        <v>3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20">
        <v>1</v>
      </c>
      <c r="N7" s="26" t="str">
        <f t="shared" si="0"/>
        <v/>
      </c>
    </row>
    <row r="8" spans="2:17" x14ac:dyDescent="0.2">
      <c r="B8" s="9" t="s">
        <v>19</v>
      </c>
      <c r="C8" s="21">
        <v>13</v>
      </c>
      <c r="D8" s="20">
        <v>1</v>
      </c>
      <c r="E8" s="20">
        <v>1</v>
      </c>
      <c r="F8" s="20">
        <v>1</v>
      </c>
      <c r="G8" s="20">
        <v>4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6" t="str">
        <f t="shared" si="0"/>
        <v/>
      </c>
    </row>
    <row r="9" spans="2:17" x14ac:dyDescent="0.2">
      <c r="B9" s="9" t="s">
        <v>20</v>
      </c>
      <c r="C9" s="21">
        <v>14</v>
      </c>
      <c r="D9" s="20">
        <v>1</v>
      </c>
      <c r="E9" s="20">
        <v>1</v>
      </c>
      <c r="F9" s="20">
        <v>1</v>
      </c>
      <c r="G9" s="20">
        <v>1</v>
      </c>
      <c r="H9" s="20">
        <v>5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6" t="str">
        <f t="shared" si="0"/>
        <v/>
      </c>
    </row>
    <row r="10" spans="2:17" x14ac:dyDescent="0.2">
      <c r="B10" s="9" t="s">
        <v>21</v>
      </c>
      <c r="C10" s="21">
        <v>15</v>
      </c>
      <c r="D10" s="20">
        <v>1</v>
      </c>
      <c r="E10" s="20">
        <v>1</v>
      </c>
      <c r="F10" s="20">
        <v>1</v>
      </c>
      <c r="G10" s="20">
        <v>1</v>
      </c>
      <c r="H10" s="20">
        <v>1</v>
      </c>
      <c r="I10" s="20">
        <v>6</v>
      </c>
      <c r="J10" s="20">
        <v>1</v>
      </c>
      <c r="K10" s="20">
        <v>1</v>
      </c>
      <c r="L10" s="20">
        <v>1</v>
      </c>
      <c r="M10" s="20">
        <v>1</v>
      </c>
      <c r="N10" s="26" t="str">
        <f t="shared" si="0"/>
        <v/>
      </c>
    </row>
    <row r="11" spans="2:17" x14ac:dyDescent="0.2">
      <c r="B11" s="9" t="s">
        <v>22</v>
      </c>
      <c r="C11" s="21">
        <v>16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7</v>
      </c>
      <c r="K11" s="20">
        <v>1</v>
      </c>
      <c r="L11" s="20">
        <v>1</v>
      </c>
      <c r="M11" s="20">
        <v>1</v>
      </c>
      <c r="N11" s="26" t="str">
        <f t="shared" si="0"/>
        <v/>
      </c>
    </row>
    <row r="12" spans="2:17" x14ac:dyDescent="0.2">
      <c r="B12" s="9" t="s">
        <v>23</v>
      </c>
      <c r="C12" s="21">
        <v>17</v>
      </c>
      <c r="D12" s="20">
        <v>1</v>
      </c>
      <c r="E12" s="20">
        <v>1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8</v>
      </c>
      <c r="L12" s="20">
        <v>1</v>
      </c>
      <c r="M12" s="20">
        <v>1</v>
      </c>
      <c r="N12" s="26" t="str">
        <f t="shared" si="0"/>
        <v/>
      </c>
    </row>
    <row r="13" spans="2:17" x14ac:dyDescent="0.2">
      <c r="B13" s="9" t="s">
        <v>24</v>
      </c>
      <c r="C13" s="21">
        <v>18</v>
      </c>
      <c r="D13" s="20">
        <v>1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9</v>
      </c>
      <c r="M13" s="20">
        <v>1</v>
      </c>
      <c r="N13" s="26" t="str">
        <f t="shared" si="0"/>
        <v/>
      </c>
    </row>
    <row r="14" spans="2:17" x14ac:dyDescent="0.2">
      <c r="B14" s="9" t="s">
        <v>25</v>
      </c>
      <c r="C14" s="21">
        <v>19</v>
      </c>
      <c r="D14" s="20">
        <v>1</v>
      </c>
      <c r="E14" s="20">
        <v>1</v>
      </c>
      <c r="F14" s="20">
        <v>1</v>
      </c>
      <c r="G14" s="20">
        <v>1</v>
      </c>
      <c r="H14" s="20">
        <v>1</v>
      </c>
      <c r="I14" s="20">
        <v>1</v>
      </c>
      <c r="J14" s="20">
        <v>1</v>
      </c>
      <c r="K14" s="20">
        <v>1</v>
      </c>
      <c r="L14" s="20">
        <v>1</v>
      </c>
      <c r="M14" s="20">
        <v>10</v>
      </c>
      <c r="N14" s="26" t="str">
        <f t="shared" si="0"/>
        <v/>
      </c>
    </row>
    <row r="15" spans="2:17" x14ac:dyDescent="0.2">
      <c r="B15" s="22" t="s">
        <v>15</v>
      </c>
      <c r="C15" s="23">
        <f>SUM(C5:C14)</f>
        <v>145</v>
      </c>
      <c r="D15" s="23">
        <f>SUM(D5:D14)</f>
        <v>10</v>
      </c>
      <c r="E15" s="23">
        <f t="shared" ref="E15:M15" si="1">SUM(E5:E14)</f>
        <v>11</v>
      </c>
      <c r="F15" s="23">
        <f t="shared" si="1"/>
        <v>12</v>
      </c>
      <c r="G15" s="23">
        <f t="shared" si="1"/>
        <v>13</v>
      </c>
      <c r="H15" s="23">
        <f t="shared" si="1"/>
        <v>14</v>
      </c>
      <c r="I15" s="23">
        <f t="shared" si="1"/>
        <v>15</v>
      </c>
      <c r="J15" s="23">
        <f t="shared" si="1"/>
        <v>16</v>
      </c>
      <c r="K15" s="23">
        <f t="shared" si="1"/>
        <v>17</v>
      </c>
      <c r="L15" s="23">
        <f t="shared" si="1"/>
        <v>18</v>
      </c>
      <c r="M15" s="23">
        <f t="shared" si="1"/>
        <v>19</v>
      </c>
      <c r="N15" s="5"/>
    </row>
    <row r="67" spans="1:14" ht="12.75" customHeight="1" x14ac:dyDescent="0.2">
      <c r="A67" s="98" t="s">
        <v>53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x14ac:dyDescent="0.2">
      <c r="F68" s="10"/>
      <c r="G68" s="10"/>
    </row>
    <row r="69" spans="1:14" x14ac:dyDescent="0.2">
      <c r="A69" s="113" t="s">
        <v>51</v>
      </c>
      <c r="B69" s="114">
        <f>COUNTA(B5:B14)</f>
        <v>10</v>
      </c>
      <c r="F69" s="10"/>
      <c r="G69" s="10"/>
    </row>
    <row r="70" spans="1:14" x14ac:dyDescent="0.2">
      <c r="A70" s="57" t="s">
        <v>51</v>
      </c>
      <c r="B70" s="115" t="str">
        <f>INDEX($B$5:$B$14,$B$69,1)</f>
        <v>Col 10</v>
      </c>
      <c r="E70" s="13"/>
      <c r="F70" s="10"/>
      <c r="G70" s="10"/>
    </row>
    <row r="71" spans="1:14" x14ac:dyDescent="0.2">
      <c r="E71" s="13"/>
      <c r="F71" s="10"/>
      <c r="G71" s="10"/>
    </row>
    <row r="72" spans="1:14" x14ac:dyDescent="0.2">
      <c r="A72" s="116" t="s">
        <v>54</v>
      </c>
      <c r="B72" s="128" t="s">
        <v>6</v>
      </c>
      <c r="E72" s="13"/>
      <c r="F72" s="10"/>
      <c r="G72" s="10"/>
    </row>
    <row r="73" spans="1:14" x14ac:dyDescent="0.2">
      <c r="A73" s="117"/>
      <c r="B73" s="129" t="s">
        <v>59</v>
      </c>
      <c r="E73" s="13"/>
      <c r="F73" s="10"/>
      <c r="G73" s="10"/>
    </row>
    <row r="74" spans="1:14" x14ac:dyDescent="0.2">
      <c r="A74" s="117"/>
      <c r="B74" s="130" t="s">
        <v>60</v>
      </c>
      <c r="E74" s="13"/>
      <c r="F74" s="10"/>
      <c r="G74" s="10"/>
    </row>
    <row r="75" spans="1:14" x14ac:dyDescent="0.2">
      <c r="A75" s="117"/>
      <c r="B75" s="131" t="s">
        <v>3</v>
      </c>
      <c r="E75" s="13"/>
      <c r="F75" s="10"/>
      <c r="G75" s="10"/>
    </row>
    <row r="76" spans="1:14" x14ac:dyDescent="0.2">
      <c r="A76" s="117"/>
      <c r="B76" s="131" t="s">
        <v>4</v>
      </c>
      <c r="E76" s="13"/>
      <c r="F76" s="10"/>
      <c r="G76" s="10"/>
    </row>
    <row r="77" spans="1:14" x14ac:dyDescent="0.2">
      <c r="A77" s="118"/>
      <c r="B77" s="132" t="s">
        <v>5</v>
      </c>
      <c r="E77" s="13"/>
      <c r="F77" s="10"/>
      <c r="G77" s="10"/>
    </row>
    <row r="78" spans="1:14" x14ac:dyDescent="0.2">
      <c r="B78" s="44"/>
      <c r="E78" s="13"/>
      <c r="F78" s="10"/>
      <c r="G78" s="10"/>
    </row>
    <row r="79" spans="1:14" x14ac:dyDescent="0.2">
      <c r="A79" s="113" t="s">
        <v>55</v>
      </c>
      <c r="B79" s="114" t="s">
        <v>8</v>
      </c>
      <c r="E79" s="13"/>
      <c r="F79" s="10"/>
      <c r="G79" s="10"/>
    </row>
    <row r="80" spans="1:14" x14ac:dyDescent="0.2">
      <c r="A80" s="123">
        <f>MATCH(Q3,$B$79:$B$80,0)</f>
        <v>2</v>
      </c>
      <c r="B80" s="115" t="s">
        <v>7</v>
      </c>
      <c r="C80" s="1"/>
      <c r="E80" s="13"/>
      <c r="F80" s="10"/>
      <c r="G80" s="10"/>
    </row>
    <row r="81" spans="1:14" x14ac:dyDescent="0.2">
      <c r="B81" s="44"/>
      <c r="C81" s="1"/>
      <c r="E81" s="13"/>
      <c r="F81" s="10"/>
      <c r="G81" s="10"/>
    </row>
    <row r="82" spans="1:14" x14ac:dyDescent="0.2">
      <c r="A82" s="119" t="s">
        <v>14</v>
      </c>
      <c r="B82" s="120" t="str">
        <f>$Q$5&amp;" (Total = "&amp;C15&amp;")"</f>
        <v>TITLE TEXT (Total = 145)</v>
      </c>
      <c r="C82" s="1"/>
      <c r="E82" s="13"/>
      <c r="F82" s="10"/>
      <c r="G82" s="10"/>
    </row>
    <row r="83" spans="1:14" x14ac:dyDescent="0.2">
      <c r="A83" s="17"/>
      <c r="B83" s="124"/>
      <c r="C83" s="1"/>
      <c r="E83" s="13"/>
      <c r="F83" s="10"/>
      <c r="G83" s="10"/>
    </row>
    <row r="84" spans="1:14" x14ac:dyDescent="0.2">
      <c r="A84" s="113" t="s">
        <v>58</v>
      </c>
      <c r="B84" s="125" t="e">
        <f>NA()</f>
        <v>#N/A</v>
      </c>
      <c r="C84" s="1"/>
      <c r="E84" s="13"/>
      <c r="F84" s="10"/>
      <c r="G84" s="10"/>
    </row>
    <row r="85" spans="1:14" x14ac:dyDescent="0.2">
      <c r="A85" s="16"/>
      <c r="B85" s="126" t="s">
        <v>50</v>
      </c>
      <c r="C85" s="1"/>
      <c r="E85" s="13"/>
      <c r="F85" s="10"/>
      <c r="G85" s="10"/>
    </row>
    <row r="86" spans="1:14" x14ac:dyDescent="0.2">
      <c r="A86" s="57"/>
      <c r="B86" s="127" t="s">
        <v>56</v>
      </c>
      <c r="C86" s="1"/>
      <c r="E86" s="13"/>
      <c r="F86" s="10"/>
      <c r="G86" s="10"/>
    </row>
    <row r="87" spans="1:14" x14ac:dyDescent="0.2">
      <c r="E87" s="13"/>
      <c r="F87" s="10"/>
      <c r="G87" s="10"/>
    </row>
    <row r="88" spans="1:14" ht="12.75" customHeight="1" x14ac:dyDescent="0.2">
      <c r="A88" s="98" t="s">
        <v>36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x14ac:dyDescent="0.2">
      <c r="A89" s="8" t="s">
        <v>12</v>
      </c>
      <c r="B89" s="8" t="s">
        <v>0</v>
      </c>
      <c r="C89" s="8" t="s">
        <v>1</v>
      </c>
      <c r="D89" s="8" t="str">
        <f>IF(D4="",$B$84,D4)</f>
        <v>Row 1</v>
      </c>
      <c r="E89" s="8" t="str">
        <f>IF(E4="",$B$84,E4)</f>
        <v>Row 2</v>
      </c>
      <c r="F89" s="8" t="str">
        <f>IF(F4="",$B$84,F4)</f>
        <v>Row 3</v>
      </c>
      <c r="G89" s="8" t="str">
        <f>IF(G4="",$B$84,G4)</f>
        <v>Row 4</v>
      </c>
      <c r="H89" s="8" t="str">
        <f>IF(H4="",$B$84,H4)</f>
        <v>Row 5</v>
      </c>
      <c r="I89" s="8" t="str">
        <f>IF(I4="",$B$84,I4)</f>
        <v>Row 6</v>
      </c>
      <c r="J89" s="8" t="str">
        <f>IF(J4="",$B$84,J4)</f>
        <v>Row 7</v>
      </c>
      <c r="K89" s="8" t="str">
        <f>IF(K4="",$B$84,K4)</f>
        <v>Row 8</v>
      </c>
      <c r="L89" s="8" t="str">
        <f>IF(L4="",$B$84,L4)</f>
        <v>Row 9</v>
      </c>
      <c r="M89" s="8" t="str">
        <f>IF(M4="",$B$84,M4)</f>
        <v>Row 10</v>
      </c>
      <c r="N89" s="30"/>
    </row>
    <row r="90" spans="1:14" x14ac:dyDescent="0.2">
      <c r="A90" s="83" t="str">
        <f>IF(B5="",$B$85,B5)</f>
        <v>Col 1</v>
      </c>
      <c r="B90" s="83">
        <f>IF(C5="",$B$85,C5)</f>
        <v>10</v>
      </c>
      <c r="C90" s="121">
        <f>IF(B90="",$B$84,B90/$B$100*100)</f>
        <v>6.8965517241379306</v>
      </c>
      <c r="D90" s="82">
        <f>IF(D5="",$B$84,D5/$B90)</f>
        <v>0.1</v>
      </c>
      <c r="E90" s="19">
        <f>IF(E5="",$B$84,E5/$B90)</f>
        <v>0.1</v>
      </c>
      <c r="F90" s="19">
        <f>IF(F5="",$B$84,F5/$B90)</f>
        <v>0.1</v>
      </c>
      <c r="G90" s="19">
        <f>IF(G5="",$B$84,G5/$B90)</f>
        <v>0.1</v>
      </c>
      <c r="H90" s="19">
        <f>IF(H5="",$B$84,H5/$B90)</f>
        <v>0.1</v>
      </c>
      <c r="I90" s="19">
        <f>IF(I5="",$B$84,I5/$B90)</f>
        <v>0.1</v>
      </c>
      <c r="J90" s="19">
        <f>IF(J5="",$B$84,J5/$B90)</f>
        <v>0.1</v>
      </c>
      <c r="K90" s="19">
        <f>IF(K5="",$B$84,K5/$B90)</f>
        <v>0.1</v>
      </c>
      <c r="L90" s="19">
        <f>IF(L5="",$B$84,L5/$B90)</f>
        <v>0.1</v>
      </c>
      <c r="M90" s="19">
        <f>IF(M5="",$B$84,M5/$B90)</f>
        <v>0.1</v>
      </c>
      <c r="N90" s="30"/>
    </row>
    <row r="91" spans="1:14" x14ac:dyDescent="0.2">
      <c r="A91" s="18" t="str">
        <f>IF(B6="",$B$85,B6)</f>
        <v>Col 2</v>
      </c>
      <c r="B91" s="122">
        <f>IF(C6="",$B$85,C6)</f>
        <v>11</v>
      </c>
      <c r="C91" s="37">
        <f>IF(B91="",$B$84,B91/$B$100*100)</f>
        <v>7.5862068965517242</v>
      </c>
      <c r="D91" s="19">
        <f>IF(D6="",$B$84,D6/$B91)</f>
        <v>9.0909090909090912E-2</v>
      </c>
      <c r="E91" s="19">
        <f>IF(E6="",$B$84,E6/$B91)</f>
        <v>0.18181818181818182</v>
      </c>
      <c r="F91" s="19">
        <f>IF(F6="",$B$84,F6/$B91)</f>
        <v>9.0909090909090912E-2</v>
      </c>
      <c r="G91" s="19">
        <f>IF(G6="",$B$84,G6/$B91)</f>
        <v>9.0909090909090912E-2</v>
      </c>
      <c r="H91" s="19">
        <f>IF(H6="",$B$84,H6/$B91)</f>
        <v>9.0909090909090912E-2</v>
      </c>
      <c r="I91" s="19">
        <f>IF(I6="",$B$84,I6/$B91)</f>
        <v>9.0909090909090912E-2</v>
      </c>
      <c r="J91" s="19">
        <f>IF(J6="",$B$84,J6/$B91)</f>
        <v>9.0909090909090912E-2</v>
      </c>
      <c r="K91" s="19">
        <f>IF(K6="",$B$84,K6/$B91)</f>
        <v>9.0909090909090912E-2</v>
      </c>
      <c r="L91" s="19">
        <f>IF(L6="",$B$84,L6/$B91)</f>
        <v>9.0909090909090912E-2</v>
      </c>
      <c r="M91" s="19">
        <f>IF(M6="",$B$84,M6/$B91)</f>
        <v>9.0909090909090912E-2</v>
      </c>
      <c r="N91" s="30"/>
    </row>
    <row r="92" spans="1:14" x14ac:dyDescent="0.2">
      <c r="A92" s="18" t="str">
        <f>IF(B7="",$B$85,B7)</f>
        <v>Col 3</v>
      </c>
      <c r="B92" s="122">
        <f>IF(C7="",$B$85,C7)</f>
        <v>12</v>
      </c>
      <c r="C92" s="37">
        <f>IF(B92="",$B$84,B92/$B$100*100)</f>
        <v>8.2758620689655178</v>
      </c>
      <c r="D92" s="19">
        <f>IF(D7="",$B$84,D7/$B92)</f>
        <v>8.3333333333333329E-2</v>
      </c>
      <c r="E92" s="19">
        <f>IF(E7="",$B$84,E7/$B92)</f>
        <v>8.3333333333333329E-2</v>
      </c>
      <c r="F92" s="19">
        <f>IF(F7="",$B$84,F7/$B92)</f>
        <v>0.25</v>
      </c>
      <c r="G92" s="19">
        <f>IF(G7="",$B$84,G7/$B92)</f>
        <v>8.3333333333333329E-2</v>
      </c>
      <c r="H92" s="19">
        <f>IF(H7="",$B$84,H7/$B92)</f>
        <v>8.3333333333333329E-2</v>
      </c>
      <c r="I92" s="19">
        <f>IF(I7="",$B$84,I7/$B92)</f>
        <v>8.3333333333333329E-2</v>
      </c>
      <c r="J92" s="19">
        <f>IF(J7="",$B$84,J7/$B92)</f>
        <v>8.3333333333333329E-2</v>
      </c>
      <c r="K92" s="19">
        <f>IF(K7="",$B$84,K7/$B92)</f>
        <v>8.3333333333333329E-2</v>
      </c>
      <c r="L92" s="19">
        <f>IF(L7="",$B$84,L7/$B92)</f>
        <v>8.3333333333333329E-2</v>
      </c>
      <c r="M92" s="19">
        <f>IF(M7="",$B$84,M7/$B92)</f>
        <v>8.3333333333333329E-2</v>
      </c>
      <c r="N92" s="30"/>
    </row>
    <row r="93" spans="1:14" x14ac:dyDescent="0.2">
      <c r="A93" s="18" t="str">
        <f>IF(B8="",$B$85,B8)</f>
        <v>Col 4</v>
      </c>
      <c r="B93" s="122">
        <f>IF(C8="",$B$85,C8)</f>
        <v>13</v>
      </c>
      <c r="C93" s="37">
        <f>IF(B93="",$B$84,B93/$B$100*100)</f>
        <v>8.9655172413793096</v>
      </c>
      <c r="D93" s="19">
        <f>IF(D8="",$B$84,D8/$B93)</f>
        <v>7.6923076923076927E-2</v>
      </c>
      <c r="E93" s="19">
        <f>IF(E8="",$B$84,E8/$B93)</f>
        <v>7.6923076923076927E-2</v>
      </c>
      <c r="F93" s="19">
        <f>IF(F8="",$B$84,F8/$B93)</f>
        <v>7.6923076923076927E-2</v>
      </c>
      <c r="G93" s="19">
        <f>IF(G8="",$B$84,G8/$B93)</f>
        <v>0.30769230769230771</v>
      </c>
      <c r="H93" s="19">
        <f>IF(H8="",$B$84,H8/$B93)</f>
        <v>7.6923076923076927E-2</v>
      </c>
      <c r="I93" s="19">
        <f>IF(I8="",$B$84,I8/$B93)</f>
        <v>7.6923076923076927E-2</v>
      </c>
      <c r="J93" s="19">
        <f>IF(J8="",$B$84,J8/$B93)</f>
        <v>7.6923076923076927E-2</v>
      </c>
      <c r="K93" s="19">
        <f>IF(K8="",$B$84,K8/$B93)</f>
        <v>7.6923076923076927E-2</v>
      </c>
      <c r="L93" s="19">
        <f>IF(L8="",$B$84,L8/$B93)</f>
        <v>7.6923076923076927E-2</v>
      </c>
      <c r="M93" s="19">
        <f>IF(M8="",$B$84,M8/$B93)</f>
        <v>7.6923076923076927E-2</v>
      </c>
      <c r="N93" s="30"/>
    </row>
    <row r="94" spans="1:14" x14ac:dyDescent="0.2">
      <c r="A94" s="18" t="str">
        <f>IF(B9="",$B$85,B9)</f>
        <v>Col 5</v>
      </c>
      <c r="B94" s="122">
        <f>IF(C9="",$B$85,C9)</f>
        <v>14</v>
      </c>
      <c r="C94" s="37">
        <f>IF(B94="",$B$84,B94/$B$100*100)</f>
        <v>9.6551724137931032</v>
      </c>
      <c r="D94" s="19">
        <f>IF(D9="",$B$84,D9/$B94)</f>
        <v>7.1428571428571425E-2</v>
      </c>
      <c r="E94" s="19">
        <f>IF(E9="",$B$84,E9/$B94)</f>
        <v>7.1428571428571425E-2</v>
      </c>
      <c r="F94" s="19">
        <f>IF(F9="",$B$84,F9/$B94)</f>
        <v>7.1428571428571425E-2</v>
      </c>
      <c r="G94" s="19">
        <f>IF(G9="",$B$84,G9/$B94)</f>
        <v>7.1428571428571425E-2</v>
      </c>
      <c r="H94" s="19">
        <f>IF(H9="",$B$84,H9/$B94)</f>
        <v>0.35714285714285715</v>
      </c>
      <c r="I94" s="19">
        <f>IF(I9="",$B$84,I9/$B94)</f>
        <v>7.1428571428571425E-2</v>
      </c>
      <c r="J94" s="19">
        <f>IF(J9="",$B$84,J9/$B94)</f>
        <v>7.1428571428571425E-2</v>
      </c>
      <c r="K94" s="19">
        <f>IF(K9="",$B$84,K9/$B94)</f>
        <v>7.1428571428571425E-2</v>
      </c>
      <c r="L94" s="19">
        <f>IF(L9="",$B$84,L9/$B94)</f>
        <v>7.1428571428571425E-2</v>
      </c>
      <c r="M94" s="19">
        <f>IF(M9="",$B$84,M9/$B94)</f>
        <v>7.1428571428571425E-2</v>
      </c>
      <c r="N94" s="30"/>
    </row>
    <row r="95" spans="1:14" x14ac:dyDescent="0.2">
      <c r="A95" s="18" t="str">
        <f>IF(B10="",$B$85,B10)</f>
        <v>Col 6</v>
      </c>
      <c r="B95" s="122">
        <f>IF(C10="",$B$85,C10)</f>
        <v>15</v>
      </c>
      <c r="C95" s="37">
        <f>IF(B95="",$B$84,B95/$B$100*100)</f>
        <v>10.344827586206897</v>
      </c>
      <c r="D95" s="19">
        <f>IF(D10="",$B$84,D10/$B95)</f>
        <v>6.6666666666666666E-2</v>
      </c>
      <c r="E95" s="19">
        <f>IF(E10="",$B$84,E10/$B95)</f>
        <v>6.6666666666666666E-2</v>
      </c>
      <c r="F95" s="19">
        <f>IF(F10="",$B$84,F10/$B95)</f>
        <v>6.6666666666666666E-2</v>
      </c>
      <c r="G95" s="19">
        <f>IF(G10="",$B$84,G10/$B95)</f>
        <v>6.6666666666666666E-2</v>
      </c>
      <c r="H95" s="19">
        <f>IF(H10="",$B$84,H10/$B95)</f>
        <v>6.6666666666666666E-2</v>
      </c>
      <c r="I95" s="19">
        <f>IF(I10="",$B$84,I10/$B95)</f>
        <v>0.4</v>
      </c>
      <c r="J95" s="19">
        <f>IF(J10="",$B$84,J10/$B95)</f>
        <v>6.6666666666666666E-2</v>
      </c>
      <c r="K95" s="19">
        <f>IF(K10="",$B$84,K10/$B95)</f>
        <v>6.6666666666666666E-2</v>
      </c>
      <c r="L95" s="19">
        <f>IF(L10="",$B$84,L10/$B95)</f>
        <v>6.6666666666666666E-2</v>
      </c>
      <c r="M95" s="19">
        <f>IF(M10="",$B$84,M10/$B95)</f>
        <v>6.6666666666666666E-2</v>
      </c>
      <c r="N95" s="30"/>
    </row>
    <row r="96" spans="1:14" x14ac:dyDescent="0.2">
      <c r="A96" s="18" t="str">
        <f>IF(B11="",$B$85,B11)</f>
        <v>Col 7</v>
      </c>
      <c r="B96" s="122">
        <f>IF(C11="",$B$85,C11)</f>
        <v>16</v>
      </c>
      <c r="C96" s="37">
        <f>IF(B96="",$B$84,B96/$B$100*100)</f>
        <v>11.03448275862069</v>
      </c>
      <c r="D96" s="19">
        <f>IF(D11="",$B$84,D11/$B96)</f>
        <v>6.25E-2</v>
      </c>
      <c r="E96" s="19">
        <f>IF(E11="",$B$84,E11/$B96)</f>
        <v>6.25E-2</v>
      </c>
      <c r="F96" s="19">
        <f>IF(F11="",$B$84,F11/$B96)</f>
        <v>6.25E-2</v>
      </c>
      <c r="G96" s="19">
        <f>IF(G11="",$B$84,G11/$B96)</f>
        <v>6.25E-2</v>
      </c>
      <c r="H96" s="19">
        <f>IF(H11="",$B$84,H11/$B96)</f>
        <v>6.25E-2</v>
      </c>
      <c r="I96" s="19">
        <f>IF(I11="",$B$84,I11/$B96)</f>
        <v>6.25E-2</v>
      </c>
      <c r="J96" s="19">
        <f>IF(J11="",$B$84,J11/$B96)</f>
        <v>0.4375</v>
      </c>
      <c r="K96" s="19">
        <f>IF(K11="",$B$84,K11/$B96)</f>
        <v>6.25E-2</v>
      </c>
      <c r="L96" s="19">
        <f>IF(L11="",$B$84,L11/$B96)</f>
        <v>6.25E-2</v>
      </c>
      <c r="M96" s="19">
        <f>IF(M11="",$B$84,M11/$B96)</f>
        <v>6.25E-2</v>
      </c>
      <c r="N96" s="30"/>
    </row>
    <row r="97" spans="1:14" x14ac:dyDescent="0.2">
      <c r="A97" s="18" t="str">
        <f>IF(B12="",$B$85,B12)</f>
        <v>Col 8</v>
      </c>
      <c r="B97" s="122">
        <f>IF(C12="",$B$85,C12)</f>
        <v>17</v>
      </c>
      <c r="C97" s="37">
        <f>IF(B97="",$B$84,B97/$B$100*100)</f>
        <v>11.724137931034482</v>
      </c>
      <c r="D97" s="19">
        <f>IF(D12="",$B$84,D12/$B97)</f>
        <v>5.8823529411764705E-2</v>
      </c>
      <c r="E97" s="19">
        <f>IF(E12="",$B$84,E12/$B97)</f>
        <v>5.8823529411764705E-2</v>
      </c>
      <c r="F97" s="19">
        <f>IF(F12="",$B$84,F12/$B97)</f>
        <v>5.8823529411764705E-2</v>
      </c>
      <c r="G97" s="19">
        <f>IF(G12="",$B$84,G12/$B97)</f>
        <v>5.8823529411764705E-2</v>
      </c>
      <c r="H97" s="19">
        <f>IF(H12="",$B$84,H12/$B97)</f>
        <v>5.8823529411764705E-2</v>
      </c>
      <c r="I97" s="19">
        <f>IF(I12="",$B$84,I12/$B97)</f>
        <v>5.8823529411764705E-2</v>
      </c>
      <c r="J97" s="19">
        <f>IF(J12="",$B$84,J12/$B97)</f>
        <v>5.8823529411764705E-2</v>
      </c>
      <c r="K97" s="19">
        <f>IF(K12="",$B$84,K12/$B97)</f>
        <v>0.47058823529411764</v>
      </c>
      <c r="L97" s="19">
        <f>IF(L12="",$B$84,L12/$B97)</f>
        <v>5.8823529411764705E-2</v>
      </c>
      <c r="M97" s="19">
        <f>IF(M12="",$B$84,M12/$B97)</f>
        <v>5.8823529411764705E-2</v>
      </c>
      <c r="N97" s="30"/>
    </row>
    <row r="98" spans="1:14" x14ac:dyDescent="0.2">
      <c r="A98" s="18" t="str">
        <f>IF(B13="",$B$85,B13)</f>
        <v>Col 9</v>
      </c>
      <c r="B98" s="122">
        <f>IF(C13="",$B$85,C13)</f>
        <v>18</v>
      </c>
      <c r="C98" s="37">
        <f>IF(B98="",$B$84,B98/$B$100*100)</f>
        <v>12.413793103448276</v>
      </c>
      <c r="D98" s="19">
        <f>IF(D13="",$B$84,D13/$B98)</f>
        <v>5.5555555555555552E-2</v>
      </c>
      <c r="E98" s="19">
        <f>IF(E13="",$B$84,E13/$B98)</f>
        <v>5.5555555555555552E-2</v>
      </c>
      <c r="F98" s="19">
        <f>IF(F13="",$B$84,F13/$B98)</f>
        <v>5.5555555555555552E-2</v>
      </c>
      <c r="G98" s="19">
        <f>IF(G13="",$B$84,G13/$B98)</f>
        <v>5.5555555555555552E-2</v>
      </c>
      <c r="H98" s="19">
        <f>IF(H13="",$B$84,H13/$B98)</f>
        <v>5.5555555555555552E-2</v>
      </c>
      <c r="I98" s="19">
        <f>IF(I13="",$B$84,I13/$B98)</f>
        <v>5.5555555555555552E-2</v>
      </c>
      <c r="J98" s="19">
        <f>IF(J13="",$B$84,J13/$B98)</f>
        <v>5.5555555555555552E-2</v>
      </c>
      <c r="K98" s="19">
        <f>IF(K13="",$B$84,K13/$B98)</f>
        <v>5.5555555555555552E-2</v>
      </c>
      <c r="L98" s="19">
        <f>IF(L13="",$B$84,L13/$B98)</f>
        <v>0.5</v>
      </c>
      <c r="M98" s="19">
        <f>IF(M13="",$B$84,M13/$B98)</f>
        <v>5.5555555555555552E-2</v>
      </c>
      <c r="N98" s="30"/>
    </row>
    <row r="99" spans="1:14" x14ac:dyDescent="0.2">
      <c r="A99" s="18" t="str">
        <f>IF(B14="",$B$85,B14)</f>
        <v>Col 10</v>
      </c>
      <c r="B99" s="122">
        <f>IF(C14="",$B$85,C14)</f>
        <v>19</v>
      </c>
      <c r="C99" s="37">
        <f>IF(B99="",$B$84,B99/$B$100*100)</f>
        <v>13.103448275862069</v>
      </c>
      <c r="D99" s="19">
        <f>IF(D14="",$B$84,D14/$B99)</f>
        <v>5.2631578947368418E-2</v>
      </c>
      <c r="E99" s="19">
        <f>IF(E14="",$B$84,E14/$B99)</f>
        <v>5.2631578947368418E-2</v>
      </c>
      <c r="F99" s="19">
        <f>IF(F14="",$B$84,F14/$B99)</f>
        <v>5.2631578947368418E-2</v>
      </c>
      <c r="G99" s="19">
        <f>IF(G14="",$B$84,G14/$B99)</f>
        <v>5.2631578947368418E-2</v>
      </c>
      <c r="H99" s="19">
        <f>IF(H14="",$B$84,H14/$B99)</f>
        <v>5.2631578947368418E-2</v>
      </c>
      <c r="I99" s="19">
        <f>IF(I14="",$B$84,I14/$B99)</f>
        <v>5.2631578947368418E-2</v>
      </c>
      <c r="J99" s="19">
        <f>IF(J14="",$B$84,J14/$B99)</f>
        <v>5.2631578947368418E-2</v>
      </c>
      <c r="K99" s="19">
        <f>IF(K14="",$B$84,K14/$B99)</f>
        <v>5.2631578947368418E-2</v>
      </c>
      <c r="L99" s="19">
        <f>IF(L14="",$B$84,L14/$B99)</f>
        <v>5.2631578947368418E-2</v>
      </c>
      <c r="M99" s="19">
        <f>IF(M14="",$B$84,M14/$B99)</f>
        <v>0.52631578947368418</v>
      </c>
      <c r="N99" s="30"/>
    </row>
    <row r="100" spans="1:14" x14ac:dyDescent="0.2">
      <c r="A100" s="31" t="s">
        <v>15</v>
      </c>
      <c r="B100" s="32">
        <f>SUM(B90:B99)</f>
        <v>145</v>
      </c>
      <c r="C100" s="37">
        <f>IF(B100="",$B$84,B100/$B$100*100)</f>
        <v>100</v>
      </c>
      <c r="D100" s="34">
        <f>D15/$C$15</f>
        <v>6.8965517241379309E-2</v>
      </c>
      <c r="E100" s="34">
        <f t="shared" ref="E100:M100" si="2">E15/$C$15</f>
        <v>7.586206896551724E-2</v>
      </c>
      <c r="F100" s="34">
        <f t="shared" si="2"/>
        <v>8.2758620689655171E-2</v>
      </c>
      <c r="G100" s="34">
        <f t="shared" si="2"/>
        <v>8.9655172413793102E-2</v>
      </c>
      <c r="H100" s="34">
        <f t="shared" si="2"/>
        <v>9.6551724137931033E-2</v>
      </c>
      <c r="I100" s="34">
        <f t="shared" si="2"/>
        <v>0.10344827586206896</v>
      </c>
      <c r="J100" s="34">
        <f t="shared" si="2"/>
        <v>0.1103448275862069</v>
      </c>
      <c r="K100" s="34">
        <f t="shared" si="2"/>
        <v>0.11724137931034483</v>
      </c>
      <c r="L100" s="34">
        <f t="shared" si="2"/>
        <v>0.12413793103448276</v>
      </c>
      <c r="M100" s="34">
        <f t="shared" si="2"/>
        <v>0.1310344827586207</v>
      </c>
      <c r="N100" s="30"/>
    </row>
    <row r="102" spans="1:14" x14ac:dyDescent="0.2">
      <c r="A102" s="98" t="s">
        <v>37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x14ac:dyDescent="0.2">
      <c r="A103" s="8" t="s">
        <v>12</v>
      </c>
      <c r="B103" s="33"/>
      <c r="C103" s="33"/>
      <c r="D103" s="8" t="str">
        <f>IF(D4="",$B$84,D4)</f>
        <v>Row 1</v>
      </c>
      <c r="E103" s="8" t="str">
        <f>IF(E4="",$B$84,E4)</f>
        <v>Row 2</v>
      </c>
      <c r="F103" s="8" t="str">
        <f>IF(F4="",$B$84,F4)</f>
        <v>Row 3</v>
      </c>
      <c r="G103" s="8" t="str">
        <f>IF(G4="",$B$84,G4)</f>
        <v>Row 4</v>
      </c>
      <c r="H103" s="8" t="str">
        <f>IF(H4="",$B$84,H4)</f>
        <v>Row 5</v>
      </c>
      <c r="I103" s="8" t="str">
        <f>IF(I4="",$B$84,I4)</f>
        <v>Row 6</v>
      </c>
      <c r="J103" s="8" t="str">
        <f>IF(J4="",$B$84,J4)</f>
        <v>Row 7</v>
      </c>
      <c r="K103" s="8" t="str">
        <f>IF(K4="",$B$84,K4)</f>
        <v>Row 8</v>
      </c>
      <c r="L103" s="8" t="str">
        <f>IF(L4="",$B$84,L4)</f>
        <v>Row 9</v>
      </c>
      <c r="M103" s="8" t="str">
        <f>IF(M4="",$B$84,M4)</f>
        <v>Row 10</v>
      </c>
      <c r="N103" s="30"/>
    </row>
    <row r="104" spans="1:14" x14ac:dyDescent="0.2">
      <c r="A104" s="83" t="str">
        <f>IF(B5="",$B$84,B5)</f>
        <v>Col 1</v>
      </c>
      <c r="B104" s="33"/>
      <c r="C104" s="33"/>
      <c r="D104" s="82">
        <f>IF(A104="",$B$84,0)</f>
        <v>0</v>
      </c>
      <c r="E104" s="82">
        <f>IF($A104="",$B$84,SUM(D90:$D90))</f>
        <v>0.1</v>
      </c>
      <c r="F104" s="19">
        <f>IF($A104="",$B$84,SUM($D90:E90))</f>
        <v>0.2</v>
      </c>
      <c r="G104" s="19">
        <f>IF($A104="",$B$84,SUM($D90:F90))</f>
        <v>0.30000000000000004</v>
      </c>
      <c r="H104" s="19">
        <f>IF($A104="",$B$84,SUM($D90:G90))</f>
        <v>0.4</v>
      </c>
      <c r="I104" s="19">
        <f>IF($A104="",$B$84,SUM($D90:H90))</f>
        <v>0.5</v>
      </c>
      <c r="J104" s="19">
        <f>IF($A104="",$B$84,SUM($D90:I90))</f>
        <v>0.6</v>
      </c>
      <c r="K104" s="19">
        <f>IF($A104="",$B$84,SUM($D90:J90))</f>
        <v>0.7</v>
      </c>
      <c r="L104" s="19">
        <f>IF($A104="",$B$84,SUM($D90:K90))</f>
        <v>0.79999999999999993</v>
      </c>
      <c r="M104" s="19">
        <f>IF($A104="",$B$84,SUM($D90:L90))</f>
        <v>0.89999999999999991</v>
      </c>
      <c r="N104" s="30"/>
    </row>
    <row r="105" spans="1:14" x14ac:dyDescent="0.2">
      <c r="A105" s="18" t="str">
        <f>IF(B6="",$B$84,B6)</f>
        <v>Col 2</v>
      </c>
      <c r="B105" s="33"/>
      <c r="C105" s="33"/>
      <c r="D105" s="19">
        <f>IF(A105="",$B$84,0)</f>
        <v>0</v>
      </c>
      <c r="E105" s="19">
        <f>IF($A105="",$B$84,SUM(D91:$D91))</f>
        <v>9.0909090909090912E-2</v>
      </c>
      <c r="F105" s="19">
        <f>IF($A105="",$B$84,SUM($D91:E91))</f>
        <v>0.27272727272727271</v>
      </c>
      <c r="G105" s="19">
        <f>IF($A105="",$B$84,SUM($D91:F91))</f>
        <v>0.36363636363636365</v>
      </c>
      <c r="H105" s="19">
        <f>IF($A105="",$B$84,SUM($D91:G91))</f>
        <v>0.45454545454545459</v>
      </c>
      <c r="I105" s="19">
        <f>IF($A105="",$B$84,SUM($D91:H91))</f>
        <v>0.54545454545454553</v>
      </c>
      <c r="J105" s="19">
        <f>IF($A105="",$B$84,SUM($D91:I91))</f>
        <v>0.63636363636363646</v>
      </c>
      <c r="K105" s="19">
        <f>IF($A105="",$B$84,SUM($D91:J91))</f>
        <v>0.7272727272727274</v>
      </c>
      <c r="L105" s="19">
        <f>IF($A105="",$B$84,SUM($D91:K91))</f>
        <v>0.81818181818181834</v>
      </c>
      <c r="M105" s="19">
        <f>IF($A105="",$B$84,SUM($D91:L91))</f>
        <v>0.90909090909090928</v>
      </c>
      <c r="N105" s="30"/>
    </row>
    <row r="106" spans="1:14" x14ac:dyDescent="0.2">
      <c r="A106" s="18" t="str">
        <f>IF(B7="",$B$84,B7)</f>
        <v>Col 3</v>
      </c>
      <c r="B106" s="33"/>
      <c r="C106" s="33"/>
      <c r="D106" s="19">
        <f>IF(A106="",$B$84,0)</f>
        <v>0</v>
      </c>
      <c r="E106" s="19">
        <f>IF($A106="",$B$84,SUM(D92:$D92))</f>
        <v>8.3333333333333329E-2</v>
      </c>
      <c r="F106" s="19">
        <f>IF($A106="",$B$84,SUM($D92:E92))</f>
        <v>0.16666666666666666</v>
      </c>
      <c r="G106" s="19">
        <f>IF($A106="",$B$84,SUM($D92:F92))</f>
        <v>0.41666666666666663</v>
      </c>
      <c r="H106" s="19">
        <f>IF($A106="",$B$84,SUM($D92:G92))</f>
        <v>0.49999999999999994</v>
      </c>
      <c r="I106" s="19">
        <f>IF($A106="",$B$84,SUM($D92:H92))</f>
        <v>0.58333333333333326</v>
      </c>
      <c r="J106" s="19">
        <f>IF($A106="",$B$84,SUM($D92:I92))</f>
        <v>0.66666666666666663</v>
      </c>
      <c r="K106" s="19">
        <f>IF($A106="",$B$84,SUM($D92:J92))</f>
        <v>0.75</v>
      </c>
      <c r="L106" s="19">
        <f>IF($A106="",$B$84,SUM($D92:K92))</f>
        <v>0.83333333333333337</v>
      </c>
      <c r="M106" s="19">
        <f>IF($A106="",$B$84,SUM($D92:L92))</f>
        <v>0.91666666666666674</v>
      </c>
      <c r="N106" s="30"/>
    </row>
    <row r="107" spans="1:14" x14ac:dyDescent="0.2">
      <c r="A107" s="18" t="str">
        <f>IF(B8="",$B$84,B8)</f>
        <v>Col 4</v>
      </c>
      <c r="B107" s="33"/>
      <c r="C107" s="33"/>
      <c r="D107" s="19">
        <f>IF(A107="",$B$84,0)</f>
        <v>0</v>
      </c>
      <c r="E107" s="19">
        <f>IF($A107="",$B$84,SUM(D93:$D93))</f>
        <v>7.6923076923076927E-2</v>
      </c>
      <c r="F107" s="19">
        <f>IF($A107="",$B$84,SUM($D93:E93))</f>
        <v>0.15384615384615385</v>
      </c>
      <c r="G107" s="19">
        <f>IF($A107="",$B$84,SUM($D93:F93))</f>
        <v>0.23076923076923078</v>
      </c>
      <c r="H107" s="19">
        <f>IF($A107="",$B$84,SUM($D93:G93))</f>
        <v>0.53846153846153855</v>
      </c>
      <c r="I107" s="19">
        <f>IF($A107="",$B$84,SUM($D93:H93))</f>
        <v>0.61538461538461542</v>
      </c>
      <c r="J107" s="19">
        <f>IF($A107="",$B$84,SUM($D93:I93))</f>
        <v>0.69230769230769229</v>
      </c>
      <c r="K107" s="19">
        <f>IF($A107="",$B$84,SUM($D93:J93))</f>
        <v>0.76923076923076916</v>
      </c>
      <c r="L107" s="19">
        <f>IF($A107="",$B$84,SUM($D93:K93))</f>
        <v>0.84615384615384603</v>
      </c>
      <c r="M107" s="19">
        <f>IF($A107="",$B$84,SUM($D93:L93))</f>
        <v>0.92307692307692291</v>
      </c>
      <c r="N107" s="30"/>
    </row>
    <row r="108" spans="1:14" x14ac:dyDescent="0.2">
      <c r="A108" s="18" t="str">
        <f>IF(B9="",$B$84,B9)</f>
        <v>Col 5</v>
      </c>
      <c r="B108" s="33"/>
      <c r="C108" s="33"/>
      <c r="D108" s="19">
        <f>IF(A108="",$B$84,0)</f>
        <v>0</v>
      </c>
      <c r="E108" s="19">
        <f>IF($A108="",$B$84,SUM(D94:$D94))</f>
        <v>7.1428571428571425E-2</v>
      </c>
      <c r="F108" s="19">
        <f>IF($A108="",$B$84,SUM($D94:E94))</f>
        <v>0.14285714285714285</v>
      </c>
      <c r="G108" s="19">
        <f>IF($A108="",$B$84,SUM($D94:F94))</f>
        <v>0.21428571428571427</v>
      </c>
      <c r="H108" s="19">
        <f>IF($A108="",$B$84,SUM($D94:G94))</f>
        <v>0.2857142857142857</v>
      </c>
      <c r="I108" s="19">
        <f>IF($A108="",$B$84,SUM($D94:H94))</f>
        <v>0.64285714285714279</v>
      </c>
      <c r="J108" s="19">
        <f>IF($A108="",$B$84,SUM($D94:I94))</f>
        <v>0.71428571428571419</v>
      </c>
      <c r="K108" s="19">
        <f>IF($A108="",$B$84,SUM($D94:J94))</f>
        <v>0.78571428571428559</v>
      </c>
      <c r="L108" s="19">
        <f>IF($A108="",$B$84,SUM($D94:K94))</f>
        <v>0.85714285714285698</v>
      </c>
      <c r="M108" s="19">
        <f>IF($A108="",$B$84,SUM($D94:L94))</f>
        <v>0.92857142857142838</v>
      </c>
      <c r="N108" s="30"/>
    </row>
    <row r="109" spans="1:14" x14ac:dyDescent="0.2">
      <c r="A109" s="18" t="str">
        <f>IF(B10="",$B$84,B10)</f>
        <v>Col 6</v>
      </c>
      <c r="B109" s="33"/>
      <c r="C109" s="33"/>
      <c r="D109" s="19">
        <f>IF(A109="",$B$84,0)</f>
        <v>0</v>
      </c>
      <c r="E109" s="19">
        <f>IF($A109="",$B$84,SUM(D95:$D95))</f>
        <v>6.6666666666666666E-2</v>
      </c>
      <c r="F109" s="19">
        <f>IF($A109="",$B$84,SUM($D95:E95))</f>
        <v>0.13333333333333333</v>
      </c>
      <c r="G109" s="19">
        <f>IF($A109="",$B$84,SUM($D95:F95))</f>
        <v>0.2</v>
      </c>
      <c r="H109" s="19">
        <f>IF($A109="",$B$84,SUM($D95:G95))</f>
        <v>0.26666666666666666</v>
      </c>
      <c r="I109" s="19">
        <f>IF($A109="",$B$84,SUM($D95:H95))</f>
        <v>0.33333333333333331</v>
      </c>
      <c r="J109" s="19">
        <f>IF($A109="",$B$84,SUM($D95:I95))</f>
        <v>0.73333333333333339</v>
      </c>
      <c r="K109" s="19">
        <f>IF($A109="",$B$84,SUM($D95:J95))</f>
        <v>0.8</v>
      </c>
      <c r="L109" s="19">
        <f>IF($A109="",$B$84,SUM($D95:K95))</f>
        <v>0.8666666666666667</v>
      </c>
      <c r="M109" s="19">
        <f>IF($A109="",$B$84,SUM($D95:L95))</f>
        <v>0.93333333333333335</v>
      </c>
      <c r="N109" s="30"/>
    </row>
    <row r="110" spans="1:14" x14ac:dyDescent="0.2">
      <c r="A110" s="18" t="str">
        <f>IF(B11="",$B$84,B11)</f>
        <v>Col 7</v>
      </c>
      <c r="B110" s="33"/>
      <c r="C110" s="33"/>
      <c r="D110" s="19">
        <f>IF(A110="",$B$84,0)</f>
        <v>0</v>
      </c>
      <c r="E110" s="19">
        <f>IF($A110="",$B$84,SUM(D96:$D96))</f>
        <v>6.25E-2</v>
      </c>
      <c r="F110" s="19">
        <f>IF($A110="",$B$84,SUM($D96:E96))</f>
        <v>0.125</v>
      </c>
      <c r="G110" s="19">
        <f>IF($A110="",$B$84,SUM($D96:F96))</f>
        <v>0.1875</v>
      </c>
      <c r="H110" s="19">
        <f>IF($A110="",$B$84,SUM($D96:G96))</f>
        <v>0.25</v>
      </c>
      <c r="I110" s="19">
        <f>IF($A110="",$B$84,SUM($D96:H96))</f>
        <v>0.3125</v>
      </c>
      <c r="J110" s="19">
        <f>IF($A110="",$B$84,SUM($D96:I96))</f>
        <v>0.375</v>
      </c>
      <c r="K110" s="19">
        <f>IF($A110="",$B$84,SUM($D96:J96))</f>
        <v>0.8125</v>
      </c>
      <c r="L110" s="19">
        <f>IF($A110="",$B$84,SUM($D96:K96))</f>
        <v>0.875</v>
      </c>
      <c r="M110" s="19">
        <f>IF($A110="",$B$84,SUM($D96:L96))</f>
        <v>0.9375</v>
      </c>
      <c r="N110" s="30"/>
    </row>
    <row r="111" spans="1:14" x14ac:dyDescent="0.2">
      <c r="A111" s="18" t="str">
        <f>IF(B12="",$B$84,B12)</f>
        <v>Col 8</v>
      </c>
      <c r="B111" s="33"/>
      <c r="C111" s="33"/>
      <c r="D111" s="19">
        <f>IF(A111="",$B$84,0)</f>
        <v>0</v>
      </c>
      <c r="E111" s="19">
        <f>IF($A111="",$B$84,SUM(D97:$D97))</f>
        <v>5.8823529411764705E-2</v>
      </c>
      <c r="F111" s="19">
        <f>IF($A111="",$B$84,SUM($D97:E97))</f>
        <v>0.11764705882352941</v>
      </c>
      <c r="G111" s="19">
        <f>IF($A111="",$B$84,SUM($D97:F97))</f>
        <v>0.1764705882352941</v>
      </c>
      <c r="H111" s="19">
        <f>IF($A111="",$B$84,SUM($D97:G97))</f>
        <v>0.23529411764705882</v>
      </c>
      <c r="I111" s="19">
        <f>IF($A111="",$B$84,SUM($D97:H97))</f>
        <v>0.29411764705882354</v>
      </c>
      <c r="J111" s="19">
        <f>IF($A111="",$B$84,SUM($D97:I97))</f>
        <v>0.35294117647058826</v>
      </c>
      <c r="K111" s="19">
        <f>IF($A111="",$B$84,SUM($D97:J97))</f>
        <v>0.41176470588235298</v>
      </c>
      <c r="L111" s="19">
        <f>IF($A111="",$B$84,SUM($D97:K97))</f>
        <v>0.88235294117647056</v>
      </c>
      <c r="M111" s="19">
        <f>IF($A111="",$B$84,SUM($D97:L97))</f>
        <v>0.94117647058823528</v>
      </c>
      <c r="N111" s="30"/>
    </row>
    <row r="112" spans="1:14" x14ac:dyDescent="0.2">
      <c r="A112" s="18" t="str">
        <f>IF(B13="",$B$84,B13)</f>
        <v>Col 9</v>
      </c>
      <c r="B112" s="33"/>
      <c r="C112" s="33"/>
      <c r="D112" s="19">
        <f>IF(A112="",$B$84,0)</f>
        <v>0</v>
      </c>
      <c r="E112" s="19">
        <f>IF($A112="",$B$84,SUM(D98:$D98))</f>
        <v>5.5555555555555552E-2</v>
      </c>
      <c r="F112" s="19">
        <f>IF($A112="",$B$84,SUM($D98:E98))</f>
        <v>0.1111111111111111</v>
      </c>
      <c r="G112" s="19">
        <f>IF($A112="",$B$84,SUM($D98:F98))</f>
        <v>0.16666666666666666</v>
      </c>
      <c r="H112" s="19">
        <f>IF($A112="",$B$84,SUM($D98:G98))</f>
        <v>0.22222222222222221</v>
      </c>
      <c r="I112" s="19">
        <f>IF($A112="",$B$84,SUM($D98:H98))</f>
        <v>0.27777777777777779</v>
      </c>
      <c r="J112" s="19">
        <f>IF($A112="",$B$84,SUM($D98:I98))</f>
        <v>0.33333333333333337</v>
      </c>
      <c r="K112" s="19">
        <f>IF($A112="",$B$84,SUM($D98:J98))</f>
        <v>0.38888888888888895</v>
      </c>
      <c r="L112" s="19">
        <f>IF($A112="",$B$84,SUM($D98:K98))</f>
        <v>0.44444444444444453</v>
      </c>
      <c r="M112" s="19">
        <f>IF($A112="",$B$84,SUM($D98:L98))</f>
        <v>0.94444444444444453</v>
      </c>
      <c r="N112" s="30"/>
    </row>
    <row r="113" spans="1:40" x14ac:dyDescent="0.2">
      <c r="A113" s="18" t="str">
        <f>IF(B14="",$B$84,B14)</f>
        <v>Col 10</v>
      </c>
      <c r="B113" s="33"/>
      <c r="C113" s="33"/>
      <c r="D113" s="19">
        <f>IF(A113="",$B$84,0)</f>
        <v>0</v>
      </c>
      <c r="E113" s="19">
        <f>IF($A113="",$B$84,SUM(D99:$D99))</f>
        <v>5.2631578947368418E-2</v>
      </c>
      <c r="F113" s="19">
        <f>IF($A113="",$B$84,SUM($D99:E99))</f>
        <v>0.10526315789473684</v>
      </c>
      <c r="G113" s="19">
        <f>IF($A113="",$B$84,SUM($D99:F99))</f>
        <v>0.15789473684210525</v>
      </c>
      <c r="H113" s="19">
        <f>IF($A113="",$B$84,SUM($D99:G99))</f>
        <v>0.21052631578947367</v>
      </c>
      <c r="I113" s="19">
        <f>IF($A113="",$B$84,SUM($D99:H99))</f>
        <v>0.26315789473684209</v>
      </c>
      <c r="J113" s="19">
        <f>IF($A113="",$B$84,SUM($D99:I99))</f>
        <v>0.31578947368421051</v>
      </c>
      <c r="K113" s="19">
        <f>IF($A113="",$B$84,SUM($D99:J99))</f>
        <v>0.36842105263157893</v>
      </c>
      <c r="L113" s="19">
        <f>IF($A113="",$B$84,SUM($D99:K99))</f>
        <v>0.42105263157894735</v>
      </c>
      <c r="M113" s="19">
        <f>IF($A113="",$B$84,SUM($D99:L99))</f>
        <v>0.47368421052631576</v>
      </c>
      <c r="N113" s="30"/>
    </row>
    <row r="114" spans="1:40" x14ac:dyDescent="0.2">
      <c r="A114" s="31" t="s">
        <v>15</v>
      </c>
      <c r="B114" s="33"/>
      <c r="C114" s="33"/>
      <c r="D114" s="34">
        <f>D96/$C$15</f>
        <v>4.3103448275862068E-4</v>
      </c>
      <c r="E114" s="34">
        <f t="shared" ref="E114:M114" si="3">E96/$C$15</f>
        <v>4.3103448275862068E-4</v>
      </c>
      <c r="F114" s="34">
        <f t="shared" si="3"/>
        <v>4.3103448275862068E-4</v>
      </c>
      <c r="G114" s="34">
        <f t="shared" si="3"/>
        <v>4.3103448275862068E-4</v>
      </c>
      <c r="H114" s="34">
        <f t="shared" si="3"/>
        <v>4.3103448275862068E-4</v>
      </c>
      <c r="I114" s="34">
        <f t="shared" si="3"/>
        <v>4.3103448275862068E-4</v>
      </c>
      <c r="J114" s="34">
        <f t="shared" si="3"/>
        <v>3.0172413793103448E-3</v>
      </c>
      <c r="K114" s="34">
        <f t="shared" si="3"/>
        <v>4.3103448275862068E-4</v>
      </c>
      <c r="L114" s="34">
        <f t="shared" si="3"/>
        <v>4.3103448275862068E-4</v>
      </c>
      <c r="M114" s="34">
        <f t="shared" si="3"/>
        <v>4.3103448275862068E-4</v>
      </c>
      <c r="N114" s="30"/>
    </row>
    <row r="117" spans="1:40" x14ac:dyDescent="0.2">
      <c r="D117" s="36">
        <v>3</v>
      </c>
      <c r="E117" s="36">
        <f>D117+1</f>
        <v>4</v>
      </c>
      <c r="F117" s="36">
        <f>E117+1</f>
        <v>5</v>
      </c>
      <c r="G117" s="36">
        <f t="shared" ref="G117:N117" si="4">F117+1</f>
        <v>6</v>
      </c>
      <c r="H117" s="36">
        <f t="shared" si="4"/>
        <v>7</v>
      </c>
      <c r="I117" s="36">
        <f t="shared" si="4"/>
        <v>8</v>
      </c>
      <c r="J117" s="36">
        <f t="shared" si="4"/>
        <v>9</v>
      </c>
      <c r="K117" s="36">
        <f t="shared" si="4"/>
        <v>10</v>
      </c>
      <c r="L117" s="36">
        <f t="shared" si="4"/>
        <v>11</v>
      </c>
      <c r="M117" s="36">
        <f t="shared" si="4"/>
        <v>12</v>
      </c>
      <c r="N117" s="36">
        <f t="shared" si="4"/>
        <v>13</v>
      </c>
    </row>
    <row r="118" spans="1:40" x14ac:dyDescent="0.2">
      <c r="A118" s="102" t="s">
        <v>38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</row>
    <row r="119" spans="1:40" ht="12.75" customHeight="1" x14ac:dyDescent="0.2">
      <c r="A119" s="27"/>
      <c r="B119" s="27"/>
      <c r="C119" s="27"/>
      <c r="D119" s="3" t="s">
        <v>49</v>
      </c>
      <c r="E119" s="100" t="s">
        <v>42</v>
      </c>
      <c r="F119" s="85"/>
      <c r="G119" s="85"/>
      <c r="H119" s="85"/>
      <c r="I119" s="85"/>
      <c r="J119" s="85"/>
      <c r="K119" s="85"/>
      <c r="L119" s="85"/>
      <c r="M119" s="85"/>
      <c r="N119" s="86"/>
      <c r="O119" s="95" t="s">
        <v>40</v>
      </c>
      <c r="P119" s="96"/>
      <c r="Q119" s="96"/>
      <c r="R119" s="96"/>
      <c r="S119" s="96"/>
      <c r="T119" s="96"/>
      <c r="U119" s="96"/>
      <c r="V119" s="96"/>
      <c r="W119" s="96"/>
      <c r="X119" s="96"/>
      <c r="Y119" s="95" t="s">
        <v>41</v>
      </c>
      <c r="Z119" s="96"/>
      <c r="AA119" s="97"/>
      <c r="AB119" s="101" t="s">
        <v>39</v>
      </c>
      <c r="AC119" s="96"/>
      <c r="AD119" s="96"/>
      <c r="AE119" s="96"/>
      <c r="AF119" s="96"/>
      <c r="AG119" s="96"/>
      <c r="AH119" s="96"/>
      <c r="AI119" s="96"/>
      <c r="AJ119" s="96"/>
      <c r="AK119" s="97"/>
      <c r="AL119" s="95" t="s">
        <v>52</v>
      </c>
      <c r="AM119" s="96"/>
      <c r="AN119" s="97"/>
    </row>
    <row r="120" spans="1:40" x14ac:dyDescent="0.2">
      <c r="A120" s="2" t="s">
        <v>46</v>
      </c>
      <c r="B120" s="2" t="s">
        <v>47</v>
      </c>
      <c r="C120" s="2" t="s">
        <v>48</v>
      </c>
      <c r="D120" s="35"/>
      <c r="E120" s="73" t="str">
        <f>IF(D4="",$B$86,D4)</f>
        <v>Row 1</v>
      </c>
      <c r="F120" s="73" t="str">
        <f>IF(E4="",$B$86,E4)</f>
        <v>Row 2</v>
      </c>
      <c r="G120" s="73" t="str">
        <f>IF(F4="",$B$86,F4)</f>
        <v>Row 3</v>
      </c>
      <c r="H120" s="73" t="str">
        <f>IF(G4="",$B$86,G4)</f>
        <v>Row 4</v>
      </c>
      <c r="I120" s="73" t="str">
        <f>IF(H4="",$B$86,H4)</f>
        <v>Row 5</v>
      </c>
      <c r="J120" s="73" t="str">
        <f>IF(I4="",$B$86,I4)</f>
        <v>Row 6</v>
      </c>
      <c r="K120" s="73" t="str">
        <f>IF(J4="",$B$86,J4)</f>
        <v>Row 7</v>
      </c>
      <c r="L120" s="73" t="str">
        <f>IF(K4="",$B$86,K4)</f>
        <v>Row 8</v>
      </c>
      <c r="M120" s="73" t="str">
        <f>IF(L4="",$B$86,L4)</f>
        <v>Row 9</v>
      </c>
      <c r="N120" s="73" t="str">
        <f>IF(M4="",$B$86,M4)</f>
        <v>Row 10</v>
      </c>
      <c r="O120" s="74" t="str">
        <f>IF(D4="",$B$84,D4)</f>
        <v>Row 1</v>
      </c>
      <c r="P120" s="75" t="str">
        <f>IF(E4="",$B$84,E4)</f>
        <v>Row 2</v>
      </c>
      <c r="Q120" s="75" t="str">
        <f>IF(F4="",$B$84,F4)</f>
        <v>Row 3</v>
      </c>
      <c r="R120" s="75" t="str">
        <f>IF(G4="",$B$84,G4)</f>
        <v>Row 4</v>
      </c>
      <c r="S120" s="75" t="str">
        <f>IF(H4="",$B$84,H4)</f>
        <v>Row 5</v>
      </c>
      <c r="T120" s="75" t="str">
        <f>IF(I4="",$B$84,I4)</f>
        <v>Row 6</v>
      </c>
      <c r="U120" s="75" t="str">
        <f>IF(J4="",$B$84,J4)</f>
        <v>Row 7</v>
      </c>
      <c r="V120" s="75" t="str">
        <f>IF(K4="",$B$84,K4)</f>
        <v>Row 8</v>
      </c>
      <c r="W120" s="75" t="str">
        <f>IF(L4="",$B$84,L4)</f>
        <v>Row 9</v>
      </c>
      <c r="X120" s="76" t="str">
        <f>IF(M4="",$B$84,M4)</f>
        <v>Row 10</v>
      </c>
      <c r="Y120" s="43" t="s">
        <v>43</v>
      </c>
      <c r="Z120" s="39" t="s">
        <v>44</v>
      </c>
      <c r="AA120" s="41" t="s">
        <v>45</v>
      </c>
      <c r="AB120" s="43" t="str">
        <f>IF(D4="",$B$84,D4)</f>
        <v>Row 1</v>
      </c>
      <c r="AC120" s="43" t="str">
        <f>IF(E4="",$B$84,E4)</f>
        <v>Row 2</v>
      </c>
      <c r="AD120" s="43" t="str">
        <f>IF(F4="",$B$84,F4)</f>
        <v>Row 3</v>
      </c>
      <c r="AE120" s="43" t="str">
        <f>IF(G4="",$B$84,G4)</f>
        <v>Row 4</v>
      </c>
      <c r="AF120" s="43" t="str">
        <f>IF(H4="",$B$84,H4)</f>
        <v>Row 5</v>
      </c>
      <c r="AG120" s="43" t="str">
        <f>IF(I4="",$B$84,I4)</f>
        <v>Row 6</v>
      </c>
      <c r="AH120" s="43" t="str">
        <f>IF(J4="",$B$84,J4)</f>
        <v>Row 7</v>
      </c>
      <c r="AI120" s="43" t="str">
        <f>IF(K4="",$B$84,K4)</f>
        <v>Row 8</v>
      </c>
      <c r="AJ120" s="43" t="str">
        <f>IF(L4="",$B$84,L4)</f>
        <v>Row 9</v>
      </c>
      <c r="AK120" s="43" t="str">
        <f>IF(M4="",$B$84,M4)</f>
        <v>Row 10</v>
      </c>
      <c r="AL120" s="42" t="s">
        <v>43</v>
      </c>
      <c r="AM120" s="39" t="s">
        <v>44</v>
      </c>
      <c r="AN120" s="40" t="s">
        <v>45</v>
      </c>
    </row>
    <row r="121" spans="1:40" x14ac:dyDescent="0.2">
      <c r="A121" s="1">
        <v>1</v>
      </c>
      <c r="B121" s="1">
        <v>1</v>
      </c>
      <c r="C121" t="str">
        <f>INDEX($B$5:$B$14,B121,1)</f>
        <v>Col 1</v>
      </c>
      <c r="D121" s="64">
        <v>0</v>
      </c>
      <c r="E121" s="67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45" t="e">
        <f>IF($A121=3,INDEX($D$104:$M$113,MATCH($C121,$A$104:$A$113,0),MATCH(O$120,$D$103:$M$103,0))+E120/2,$B$84)</f>
        <v>#N/A</v>
      </c>
      <c r="P121" s="6" t="e">
        <f>IF($A121=3,INDEX($D$104:$M$113,MATCH($C121,$A$104:$A$113,0),MATCH(P$120,$D$103:$M$103,0))+F120/2,$B$84)</f>
        <v>#N/A</v>
      </c>
      <c r="Q121" s="6" t="e">
        <f>IF($A121=3,INDEX($D$104:$M$113,MATCH($C121,$A$104:$A$113,0),MATCH(Q$120,$D$103:$M$103,0))+G120/2,$B$84)</f>
        <v>#N/A</v>
      </c>
      <c r="R121" s="6" t="e">
        <f>IF($A121=3,INDEX($D$104:$M$113,MATCH($C121,$A$104:$A$113,0),MATCH(R$120,$D$103:$M$103,0))+H120/2,$B$84)</f>
        <v>#N/A</v>
      </c>
      <c r="S121" s="6" t="e">
        <f>IF($A121=3,INDEX($D$104:$M$113,MATCH($C121,$A$104:$A$113,0),MATCH(S$120,$D$103:$M$103,0))+I120/2,$B$84)</f>
        <v>#N/A</v>
      </c>
      <c r="T121" s="6" t="e">
        <f>IF($A121=3,INDEX($D$104:$M$113,MATCH($C121,$A$104:$A$113,0),MATCH(T$120,$D$103:$M$103,0))+J120/2,$B$84)</f>
        <v>#N/A</v>
      </c>
      <c r="U121" s="6" t="e">
        <f>IF($A121=3,INDEX($D$104:$M$113,MATCH($C121,$A$104:$A$113,0),MATCH(U$120,$D$103:$M$103,0))+K120/2,$B$84)</f>
        <v>#N/A</v>
      </c>
      <c r="V121" s="6" t="e">
        <f>IF($A121=3,INDEX($D$104:$M$113,MATCH($C121,$A$104:$A$113,0),MATCH(V$120,$D$103:$M$103,0))+L120/2,$B$84)</f>
        <v>#N/A</v>
      </c>
      <c r="W121" s="6" t="e">
        <f>IF($A121=3,INDEX($D$104:$M$113,MATCH($C121,$A$104:$A$113,0),MATCH(W$120,$D$103:$M$103,0))+M120/2,$B$84)</f>
        <v>#N/A</v>
      </c>
      <c r="X121" s="11" t="e">
        <f>IF($A121=3,INDEX($D$104:$M$113,MATCH($C121,$A$104:$A$113,0),MATCH(X$120,$D$103:$M$103,0))+N120/2,$B$84)</f>
        <v>#N/A</v>
      </c>
      <c r="Y121" s="81" t="e">
        <f>IF($A121=3,IF($C121=0,$B$84,0),$B$84)</f>
        <v>#N/A</v>
      </c>
      <c r="Z121" s="29" t="e">
        <f>IF($A121=3,IF($C121=0,$B$84,1),$B$84)</f>
        <v>#N/A</v>
      </c>
      <c r="AA121" s="4" t="e">
        <f>$B$84</f>
        <v>#N/A</v>
      </c>
      <c r="AB121" s="104" t="e">
        <f>IF($A121=3,IF($A$80=1,TEXT(INDEX($D$90:$M$99,MATCH($C121,$A$90:$A$99,0),MATCH(AB$120,$D$89:$M$89,0)),$Q$4),TEXT(INDEX($D$5:$M$14,MATCH($C121,$B$5:$B$14,0),MATCH(AB$120,$D$4:$M$4,0)),$Q$4)),$B$84)</f>
        <v>#N/A</v>
      </c>
      <c r="AC121" s="105" t="e">
        <f>IF($A121=3,IF($A$80=1,TEXT(INDEX($D$90:$M$99,MATCH($C121,$A$90:$A$99,0),MATCH(AC$120,$D$89:$M$89,0)),$Q$4),TEXT(INDEX($D$5:$M$14,MATCH($C121,$B$5:$B$14,0),MATCH(AC$120,$D$4:$M$4,0)),$Q$4)),$B$84)</f>
        <v>#N/A</v>
      </c>
      <c r="AD121" s="105" t="e">
        <f>IF($A121=3,IF($A$80=1,TEXT(INDEX($D$90:$M$99,MATCH($C121,$A$90:$A$99,0),MATCH(AD$120,$D$89:$M$89,0)),$Q$4),TEXT(INDEX($D$5:$M$14,MATCH($C121,$B$5:$B$14,0),MATCH(AD$120,$D$4:$M$4,0)),$Q$4)),$B$84)</f>
        <v>#N/A</v>
      </c>
      <c r="AE121" s="105" t="e">
        <f>IF($A121=3,IF($A$80=1,TEXT(INDEX($D$90:$M$99,MATCH($C121,$A$90:$A$99,0),MATCH(AE$120,$D$89:$M$89,0)),$Q$4),TEXT(INDEX($D$5:$M$14,MATCH($C121,$B$5:$B$14,0),MATCH(AE$120,$D$4:$M$4,0)),$Q$4)),$B$84)</f>
        <v>#N/A</v>
      </c>
      <c r="AF121" s="105" t="e">
        <f>IF($A121=3,IF($A$80=1,TEXT(INDEX($D$90:$M$99,MATCH($C121,$A$90:$A$99,0),MATCH(AF$120,$D$89:$M$89,0)),$Q$4),TEXT(INDEX($D$5:$M$14,MATCH($C121,$B$5:$B$14,0),MATCH(AF$120,$D$4:$M$4,0)),$Q$4)),$B$84)</f>
        <v>#N/A</v>
      </c>
      <c r="AG121" s="105" t="e">
        <f>IF($A121=3,IF($A$80=1,TEXT(INDEX($D$90:$M$99,MATCH($C121,$A$90:$A$99,0),MATCH(AG$120,$D$89:$M$89,0)),$Q$4),TEXT(INDEX($D$5:$M$14,MATCH($C121,$B$5:$B$14,0),MATCH(AG$120,$D$4:$M$4,0)),$Q$4)),$B$84)</f>
        <v>#N/A</v>
      </c>
      <c r="AH121" s="105" t="e">
        <f>IF($A121=3,IF($A$80=1,TEXT(INDEX($D$90:$M$99,MATCH($C121,$A$90:$A$99,0),MATCH(AH$120,$D$89:$M$89,0)),$Q$4),TEXT(INDEX($D$5:$M$14,MATCH($C121,$B$5:$B$14,0),MATCH(AH$120,$D$4:$M$4,0)),$Q$4)),$B$84)</f>
        <v>#N/A</v>
      </c>
      <c r="AI121" s="105" t="e">
        <f>IF($A121=3,IF($A$80=1,TEXT(INDEX($D$90:$M$99,MATCH($C121,$A$90:$A$99,0),MATCH(AI$120,$D$89:$M$89,0)),$Q$4),TEXT(INDEX($D$5:$M$14,MATCH($C121,$B$5:$B$14,0),MATCH(AI$120,$D$4:$M$4,0)),$Q$4)),$B$84)</f>
        <v>#N/A</v>
      </c>
      <c r="AJ121" s="105" t="e">
        <f>IF($A121=3,IF($A$80=1,TEXT(INDEX($D$90:$M$99,MATCH($C121,$A$90:$A$99,0),MATCH(AJ$120,$D$89:$M$89,0)),$Q$4),TEXT(INDEX($D$5:$M$14,MATCH($C121,$B$5:$B$14,0),MATCH(AJ$120,$D$4:$M$4,0)),$Q$4)),$B$84)</f>
        <v>#N/A</v>
      </c>
      <c r="AK121" s="106" t="e">
        <f>IF($A121=3,IF($A$80=1,TEXT(INDEX($D$90:$M$99,MATCH($C121,$A$90:$A$99,0),MATCH(AK$120,$D$89:$M$89,0)),$Q$4),TEXT(INDEX($D$5:$M$14,MATCH($C121,$B$5:$B$14,0),MATCH(AK$120,$D$4:$M$4,0)),$Q$4)),$B$84)</f>
        <v>#N/A</v>
      </c>
      <c r="AL121" s="78" t="e">
        <f>IF($A121=3,$C121,$B$84)</f>
        <v>#N/A</v>
      </c>
      <c r="AM121" s="58" t="e">
        <f>IF($A121=3,VLOOKUP($C121,$A$90:$B$100,2,0),$B$84)</f>
        <v>#N/A</v>
      </c>
      <c r="AN121" s="79"/>
    </row>
    <row r="122" spans="1:40" x14ac:dyDescent="0.2">
      <c r="A122" s="38">
        <f>IF(A121=5,1,A121+1)</f>
        <v>2</v>
      </c>
      <c r="B122" s="38">
        <f>IF(A122=1,B121+1,B121)</f>
        <v>1</v>
      </c>
      <c r="C122" s="24" t="str">
        <f t="shared" ref="C122" si="5">INDEX($B$5:$B$14,B122,1)</f>
        <v>Col 1</v>
      </c>
      <c r="D122" s="65">
        <f>D121</f>
        <v>0</v>
      </c>
      <c r="E122" s="68">
        <f>E123</f>
        <v>0.1</v>
      </c>
      <c r="F122" s="47">
        <f t="shared" ref="F122:N122" si="6">F123</f>
        <v>0.1</v>
      </c>
      <c r="G122" s="47">
        <f t="shared" si="6"/>
        <v>0.1</v>
      </c>
      <c r="H122" s="47">
        <f t="shared" si="6"/>
        <v>0.1</v>
      </c>
      <c r="I122" s="47">
        <f t="shared" si="6"/>
        <v>0.1</v>
      </c>
      <c r="J122" s="47">
        <f t="shared" si="6"/>
        <v>0.1</v>
      </c>
      <c r="K122" s="47">
        <f t="shared" si="6"/>
        <v>0.1</v>
      </c>
      <c r="L122" s="47">
        <f t="shared" si="6"/>
        <v>0.1</v>
      </c>
      <c r="M122" s="47">
        <f t="shared" si="6"/>
        <v>0.1</v>
      </c>
      <c r="N122" s="47">
        <f t="shared" si="6"/>
        <v>0.1</v>
      </c>
      <c r="O122" s="48" t="e">
        <f>IF($A122=3,INDEX($D$104:$M$113,MATCH($C122,$A$104:$A$113,0),MATCH(O$120,$D$103:$M$103,0))+E121/2,$B$84)</f>
        <v>#N/A</v>
      </c>
      <c r="P122" s="52" t="e">
        <f>IF($A122=3,INDEX($D$104:$M$113,MATCH($C122,$A$104:$A$113,0),MATCH(P$120,$D$103:$M$103,0))+F121/2,$B$84)</f>
        <v>#N/A</v>
      </c>
      <c r="Q122" s="52" t="e">
        <f>IF($A122=3,INDEX($D$104:$M$113,MATCH($C122,$A$104:$A$113,0),MATCH(Q$120,$D$103:$M$103,0))+G121/2,$B$84)</f>
        <v>#N/A</v>
      </c>
      <c r="R122" s="52" t="e">
        <f>IF($A122=3,INDEX($D$104:$M$113,MATCH($C122,$A$104:$A$113,0),MATCH(R$120,$D$103:$M$103,0))+H121/2,$B$84)</f>
        <v>#N/A</v>
      </c>
      <c r="S122" s="52" t="e">
        <f>IF($A122=3,INDEX($D$104:$M$113,MATCH($C122,$A$104:$A$113,0),MATCH(S$120,$D$103:$M$103,0))+I121/2,$B$84)</f>
        <v>#N/A</v>
      </c>
      <c r="T122" s="52" t="e">
        <f>IF($A122=3,INDEX($D$104:$M$113,MATCH($C122,$A$104:$A$113,0),MATCH(T$120,$D$103:$M$103,0))+J121/2,$B$84)</f>
        <v>#N/A</v>
      </c>
      <c r="U122" s="52" t="e">
        <f>IF($A122=3,INDEX($D$104:$M$113,MATCH($C122,$A$104:$A$113,0),MATCH(U$120,$D$103:$M$103,0))+K121/2,$B$84)</f>
        <v>#N/A</v>
      </c>
      <c r="V122" s="52" t="e">
        <f>IF($A122=3,INDEX($D$104:$M$113,MATCH($C122,$A$104:$A$113,0),MATCH(V$120,$D$103:$M$103,0))+L121/2,$B$84)</f>
        <v>#N/A</v>
      </c>
      <c r="W122" s="52" t="e">
        <f>IF($A122=3,INDEX($D$104:$M$113,MATCH($C122,$A$104:$A$113,0),MATCH(W$120,$D$103:$M$103,0))+M121/2,$B$84)</f>
        <v>#N/A</v>
      </c>
      <c r="X122" s="53" t="e">
        <f>IF($A122=3,INDEX($D$104:$M$113,MATCH($C122,$A$104:$A$113,0),MATCH(X$120,$D$103:$M$103,0))+N121/2,$B$84)</f>
        <v>#N/A</v>
      </c>
      <c r="Y122" s="54" t="e">
        <f>IF($A122=3,IF($C122=0,$B$84,0),$B$84)</f>
        <v>#N/A</v>
      </c>
      <c r="Z122" s="11" t="e">
        <f>IF($A122=3,IF($C122=0,$B$84,1),$B$84)</f>
        <v>#N/A</v>
      </c>
      <c r="AA122" s="4" t="e">
        <f>$B$84</f>
        <v>#N/A</v>
      </c>
      <c r="AB122" s="107" t="e">
        <f>IF($A122=3,IF($A$80=1,TEXT(INDEX($D$90:$M$99,MATCH($C122,$A$90:$A$99,0),MATCH(AB$120,$D$89:$M$89,0)),$Q$4),TEXT(INDEX($D$5:$M$14,MATCH($C122,$B$5:$B$14,0),MATCH(AB$120,$D$4:$M$4,0)),$Q$4)),$B$84)</f>
        <v>#N/A</v>
      </c>
      <c r="AC122" s="108" t="e">
        <f>IF($A122=3,IF($A$80=1,TEXT(INDEX($D$90:$M$99,MATCH($C122,$A$90:$A$99,0),MATCH(AC$120,$D$89:$M$89,0)),$Q$4),TEXT(INDEX($D$5:$M$14,MATCH($C122,$B$5:$B$14,0),MATCH(AC$120,$D$4:$M$4,0)),$Q$4)),$B$84)</f>
        <v>#N/A</v>
      </c>
      <c r="AD122" s="108" t="e">
        <f>IF($A122=3,IF($A$80=1,TEXT(INDEX($D$90:$M$99,MATCH($C122,$A$90:$A$99,0),MATCH(AD$120,$D$89:$M$89,0)),$Q$4),TEXT(INDEX($D$5:$M$14,MATCH($C122,$B$5:$B$14,0),MATCH(AD$120,$D$4:$M$4,0)),$Q$4)),$B$84)</f>
        <v>#N/A</v>
      </c>
      <c r="AE122" s="108" t="e">
        <f>IF($A122=3,IF($A$80=1,TEXT(INDEX($D$90:$M$99,MATCH($C122,$A$90:$A$99,0),MATCH(AE$120,$D$89:$M$89,0)),$Q$4),TEXT(INDEX($D$5:$M$14,MATCH($C122,$B$5:$B$14,0),MATCH(AE$120,$D$4:$M$4,0)),$Q$4)),$B$84)</f>
        <v>#N/A</v>
      </c>
      <c r="AF122" s="108" t="e">
        <f>IF($A122=3,IF($A$80=1,TEXT(INDEX($D$90:$M$99,MATCH($C122,$A$90:$A$99,0),MATCH(AF$120,$D$89:$M$89,0)),$Q$4),TEXT(INDEX($D$5:$M$14,MATCH($C122,$B$5:$B$14,0),MATCH(AF$120,$D$4:$M$4,0)),$Q$4)),$B$84)</f>
        <v>#N/A</v>
      </c>
      <c r="AG122" s="108" t="e">
        <f>IF($A122=3,IF($A$80=1,TEXT(INDEX($D$90:$M$99,MATCH($C122,$A$90:$A$99,0),MATCH(AG$120,$D$89:$M$89,0)),$Q$4),TEXT(INDEX($D$5:$M$14,MATCH($C122,$B$5:$B$14,0),MATCH(AG$120,$D$4:$M$4,0)),$Q$4)),$B$84)</f>
        <v>#N/A</v>
      </c>
      <c r="AH122" s="108" t="e">
        <f>IF($A122=3,IF($A$80=1,TEXT(INDEX($D$90:$M$99,MATCH($C122,$A$90:$A$99,0),MATCH(AH$120,$D$89:$M$89,0)),$Q$4),TEXT(INDEX($D$5:$M$14,MATCH($C122,$B$5:$B$14,0),MATCH(AH$120,$D$4:$M$4,0)),$Q$4)),$B$84)</f>
        <v>#N/A</v>
      </c>
      <c r="AI122" s="108" t="e">
        <f>IF($A122=3,IF($A$80=1,TEXT(INDEX($D$90:$M$99,MATCH($C122,$A$90:$A$99,0),MATCH(AI$120,$D$89:$M$89,0)),$Q$4),TEXT(INDEX($D$5:$M$14,MATCH($C122,$B$5:$B$14,0),MATCH(AI$120,$D$4:$M$4,0)),$Q$4)),$B$84)</f>
        <v>#N/A</v>
      </c>
      <c r="AJ122" s="108" t="e">
        <f>IF($A122=3,IF($A$80=1,TEXT(INDEX($D$90:$M$99,MATCH($C122,$A$90:$A$99,0),MATCH(AJ$120,$D$89:$M$89,0)),$Q$4),TEXT(INDEX($D$5:$M$14,MATCH($C122,$B$5:$B$14,0),MATCH(AJ$120,$D$4:$M$4,0)),$Q$4)),$B$84)</f>
        <v>#N/A</v>
      </c>
      <c r="AK122" s="109" t="e">
        <f>IF($A122=3,IF($A$80=1,TEXT(INDEX($D$90:$M$99,MATCH($C122,$A$90:$A$99,0),MATCH(AK$120,$D$89:$M$89,0)),$Q$4),TEXT(INDEX($D$5:$M$14,MATCH($C122,$B$5:$B$14,0),MATCH(AK$120,$D$4:$M$4,0)),$Q$4)),$B$84)</f>
        <v>#N/A</v>
      </c>
      <c r="AL122" s="16" t="e">
        <f>IF($A122=3,$C122,$B$84)</f>
        <v>#N/A</v>
      </c>
      <c r="AM122" s="59" t="e">
        <f>IF($A122=3,VLOOKUP($C122,$A$90:$B$100,2,0),$B$84)</f>
        <v>#N/A</v>
      </c>
      <c r="AN122" s="79"/>
    </row>
    <row r="123" spans="1:40" x14ac:dyDescent="0.2">
      <c r="A123" s="1">
        <f t="shared" ref="A123:A170" si="7">IF(A122=5,1,A122+1)</f>
        <v>3</v>
      </c>
      <c r="B123" s="1">
        <f t="shared" ref="B123:B170" si="8">IF(A123=1,B122+1,B122)</f>
        <v>1</v>
      </c>
      <c r="C123" t="str">
        <f t="shared" ref="C123:C170" si="9">INDEX($B$5:$B$14,B123,1)</f>
        <v>Col 1</v>
      </c>
      <c r="D123" s="65">
        <f>AVERAGE(D124,D122)</f>
        <v>3.4482758620689653</v>
      </c>
      <c r="E123" s="69">
        <f>VLOOKUP($C123,$A$90:$M$100,E$117,0)</f>
        <v>0.1</v>
      </c>
      <c r="F123" s="6">
        <f t="shared" ref="F123:N123" si="10">VLOOKUP($C123,$A$90:$M$100,F$117,0)</f>
        <v>0.1</v>
      </c>
      <c r="G123" s="6">
        <f t="shared" si="10"/>
        <v>0.1</v>
      </c>
      <c r="H123" s="6">
        <f t="shared" si="10"/>
        <v>0.1</v>
      </c>
      <c r="I123" s="6">
        <f t="shared" si="10"/>
        <v>0.1</v>
      </c>
      <c r="J123" s="6">
        <f t="shared" si="10"/>
        <v>0.1</v>
      </c>
      <c r="K123" s="6">
        <f t="shared" si="10"/>
        <v>0.1</v>
      </c>
      <c r="L123" s="6">
        <f t="shared" si="10"/>
        <v>0.1</v>
      </c>
      <c r="M123" s="6">
        <f t="shared" si="10"/>
        <v>0.1</v>
      </c>
      <c r="N123" s="6">
        <f t="shared" si="10"/>
        <v>0.1</v>
      </c>
      <c r="O123" s="54">
        <f>IF($A123=3,INDEX($D$104:$M$113,MATCH($C123,$A$104:$A$113,0),MATCH(O$120,$D$103:$M$103,0))+E122/2,$B$84)</f>
        <v>0.05</v>
      </c>
      <c r="P123" s="6">
        <f>IF($A123=3,INDEX($D$104:$M$113,MATCH($C123,$A$104:$A$113,0),MATCH(P$120,$D$103:$M$103,0))+F122/2,$B$84)</f>
        <v>0.15000000000000002</v>
      </c>
      <c r="Q123" s="6">
        <f>IF($A123=3,INDEX($D$104:$M$113,MATCH($C123,$A$104:$A$113,0),MATCH(Q$120,$D$103:$M$103,0))+G122/2,$B$84)</f>
        <v>0.25</v>
      </c>
      <c r="R123" s="6">
        <f>IF($A123=3,INDEX($D$104:$M$113,MATCH($C123,$A$104:$A$113,0),MATCH(R$120,$D$103:$M$103,0))+H122/2,$B$84)</f>
        <v>0.35000000000000003</v>
      </c>
      <c r="S123" s="6">
        <f>IF($A123=3,INDEX($D$104:$M$113,MATCH($C123,$A$104:$A$113,0),MATCH(S$120,$D$103:$M$103,0))+I122/2,$B$84)</f>
        <v>0.45</v>
      </c>
      <c r="T123" s="6">
        <f>IF($A123=3,INDEX($D$104:$M$113,MATCH($C123,$A$104:$A$113,0),MATCH(T$120,$D$103:$M$103,0))+J122/2,$B$84)</f>
        <v>0.55000000000000004</v>
      </c>
      <c r="U123" s="6">
        <f>IF($A123=3,INDEX($D$104:$M$113,MATCH($C123,$A$104:$A$113,0),MATCH(U$120,$D$103:$M$103,0))+K122/2,$B$84)</f>
        <v>0.65</v>
      </c>
      <c r="V123" s="6">
        <f>IF($A123=3,INDEX($D$104:$M$113,MATCH($C123,$A$104:$A$113,0),MATCH(V$120,$D$103:$M$103,0))+L122/2,$B$84)</f>
        <v>0.75</v>
      </c>
      <c r="W123" s="6">
        <f>IF($A123=3,INDEX($D$104:$M$113,MATCH($C123,$A$104:$A$113,0),MATCH(W$120,$D$103:$M$103,0))+M122/2,$B$84)</f>
        <v>0.85</v>
      </c>
      <c r="X123" s="11">
        <f>IF($A123=3,INDEX($D$104:$M$113,MATCH($C123,$A$104:$A$113,0),MATCH(X$120,$D$103:$M$103,0))+N122/2,$B$84)</f>
        <v>0.95</v>
      </c>
      <c r="Y123" s="54">
        <f>IF($A123=3,IF($C123=0,$B$84,0),$B$84)</f>
        <v>0</v>
      </c>
      <c r="Z123" s="11">
        <f>IF($A123=3,IF($C123=0,$B$84,1),$B$84)</f>
        <v>1</v>
      </c>
      <c r="AA123" s="4" t="e">
        <f>$B$84</f>
        <v>#N/A</v>
      </c>
      <c r="AB123" s="107" t="str">
        <f>IF($A123=3,IF($A$80=1,TEXT(INDEX($D$90:$M$99,MATCH($C123,$A$90:$A$99,0),MATCH(AB$120,$D$89:$M$89,0)),$Q$4),TEXT(INDEX($D$5:$M$14,MATCH($C123,$B$5:$B$14,0),MATCH(AB$120,$D$4:$M$4,0)),$Q$4)),$B$84)</f>
        <v>1.0</v>
      </c>
      <c r="AC123" s="108" t="str">
        <f>IF($A123=3,IF($A$80=1,TEXT(INDEX($D$90:$M$99,MATCH($C123,$A$90:$A$99,0),MATCH(AC$120,$D$89:$M$89,0)),$Q$4),TEXT(INDEX($D$5:$M$14,MATCH($C123,$B$5:$B$14,0),MATCH(AC$120,$D$4:$M$4,0)),$Q$4)),$B$84)</f>
        <v>1.0</v>
      </c>
      <c r="AD123" s="108" t="str">
        <f>IF($A123=3,IF($A$80=1,TEXT(INDEX($D$90:$M$99,MATCH($C123,$A$90:$A$99,0),MATCH(AD$120,$D$89:$M$89,0)),$Q$4),TEXT(INDEX($D$5:$M$14,MATCH($C123,$B$5:$B$14,0),MATCH(AD$120,$D$4:$M$4,0)),$Q$4)),$B$84)</f>
        <v>1.0</v>
      </c>
      <c r="AE123" s="108" t="str">
        <f>IF($A123=3,IF($A$80=1,TEXT(INDEX($D$90:$M$99,MATCH($C123,$A$90:$A$99,0),MATCH(AE$120,$D$89:$M$89,0)),$Q$4),TEXT(INDEX($D$5:$M$14,MATCH($C123,$B$5:$B$14,0),MATCH(AE$120,$D$4:$M$4,0)),$Q$4)),$B$84)</f>
        <v>1.0</v>
      </c>
      <c r="AF123" s="108" t="str">
        <f>IF($A123=3,IF($A$80=1,TEXT(INDEX($D$90:$M$99,MATCH($C123,$A$90:$A$99,0),MATCH(AF$120,$D$89:$M$89,0)),$Q$4),TEXT(INDEX($D$5:$M$14,MATCH($C123,$B$5:$B$14,0),MATCH(AF$120,$D$4:$M$4,0)),$Q$4)),$B$84)</f>
        <v>1.0</v>
      </c>
      <c r="AG123" s="108" t="str">
        <f>IF($A123=3,IF($A$80=1,TEXT(INDEX($D$90:$M$99,MATCH($C123,$A$90:$A$99,0),MATCH(AG$120,$D$89:$M$89,0)),$Q$4),TEXT(INDEX($D$5:$M$14,MATCH($C123,$B$5:$B$14,0),MATCH(AG$120,$D$4:$M$4,0)),$Q$4)),$B$84)</f>
        <v>1.0</v>
      </c>
      <c r="AH123" s="108" t="str">
        <f>IF($A123=3,IF($A$80=1,TEXT(INDEX($D$90:$M$99,MATCH($C123,$A$90:$A$99,0),MATCH(AH$120,$D$89:$M$89,0)),$Q$4),TEXT(INDEX($D$5:$M$14,MATCH($C123,$B$5:$B$14,0),MATCH(AH$120,$D$4:$M$4,0)),$Q$4)),$B$84)</f>
        <v>1.0</v>
      </c>
      <c r="AI123" s="108" t="str">
        <f>IF($A123=3,IF($A$80=1,TEXT(INDEX($D$90:$M$99,MATCH($C123,$A$90:$A$99,0),MATCH(AI$120,$D$89:$M$89,0)),$Q$4),TEXT(INDEX($D$5:$M$14,MATCH($C123,$B$5:$B$14,0),MATCH(AI$120,$D$4:$M$4,0)),$Q$4)),$B$84)</f>
        <v>1.0</v>
      </c>
      <c r="AJ123" s="108" t="str">
        <f>IF($A123=3,IF($A$80=1,TEXT(INDEX($D$90:$M$99,MATCH($C123,$A$90:$A$99,0),MATCH(AJ$120,$D$89:$M$89,0)),$Q$4),TEXT(INDEX($D$5:$M$14,MATCH($C123,$B$5:$B$14,0),MATCH(AJ$120,$D$4:$M$4,0)),$Q$4)),$B$84)</f>
        <v>1.0</v>
      </c>
      <c r="AK123" s="109" t="str">
        <f>IF($A123=3,IF($A$80=1,TEXT(INDEX($D$90:$M$99,MATCH($C123,$A$90:$A$99,0),MATCH(AK$120,$D$89:$M$89,0)),$Q$4),TEXT(INDEX($D$5:$M$14,MATCH($C123,$B$5:$B$14,0),MATCH(AK$120,$D$4:$M$4,0)),$Q$4)),$B$84)</f>
        <v>1.0</v>
      </c>
      <c r="AL123" s="16" t="str">
        <f>IF($A123=3,$C123,$B$84)</f>
        <v>Col 1</v>
      </c>
      <c r="AM123" s="59">
        <f>IF($A123=3,VLOOKUP($C123,$A$90:$B$100,2,0),$B$84)</f>
        <v>10</v>
      </c>
      <c r="AN123" s="79"/>
    </row>
    <row r="124" spans="1:40" x14ac:dyDescent="0.2">
      <c r="A124" s="1">
        <f t="shared" si="7"/>
        <v>4</v>
      </c>
      <c r="B124" s="1">
        <f t="shared" si="8"/>
        <v>1</v>
      </c>
      <c r="C124" t="str">
        <f>INDEX($B$5:$B$14,B124,1)</f>
        <v>Col 1</v>
      </c>
      <c r="D124" s="65">
        <f>VLOOKUP($C124,$A$90:$C$100,D$117,0)</f>
        <v>6.8965517241379306</v>
      </c>
      <c r="E124" s="68">
        <f>E123</f>
        <v>0.1</v>
      </c>
      <c r="F124" s="47">
        <f t="shared" ref="F124:N124" si="11">F123</f>
        <v>0.1</v>
      </c>
      <c r="G124" s="47">
        <f t="shared" si="11"/>
        <v>0.1</v>
      </c>
      <c r="H124" s="47">
        <f t="shared" si="11"/>
        <v>0.1</v>
      </c>
      <c r="I124" s="47">
        <f t="shared" si="11"/>
        <v>0.1</v>
      </c>
      <c r="J124" s="47">
        <f t="shared" si="11"/>
        <v>0.1</v>
      </c>
      <c r="K124" s="47">
        <f t="shared" si="11"/>
        <v>0.1</v>
      </c>
      <c r="L124" s="47">
        <f t="shared" si="11"/>
        <v>0.1</v>
      </c>
      <c r="M124" s="47">
        <f t="shared" si="11"/>
        <v>0.1</v>
      </c>
      <c r="N124" s="47">
        <f t="shared" si="11"/>
        <v>0.1</v>
      </c>
      <c r="O124" s="54" t="e">
        <f>IF($A124=3,INDEX($D$104:$M$113,MATCH($C124,$A$104:$A$113,0),MATCH(O$120,$D$103:$M$103,0))+E123/2,$B$84)</f>
        <v>#N/A</v>
      </c>
      <c r="P124" s="6" t="e">
        <f>IF($A124=3,INDEX($D$104:$M$113,MATCH($C124,$A$104:$A$113,0),MATCH(P$120,$D$103:$M$103,0))+F123/2,$B$84)</f>
        <v>#N/A</v>
      </c>
      <c r="Q124" s="6" t="e">
        <f>IF($A124=3,INDEX($D$104:$M$113,MATCH($C124,$A$104:$A$113,0),MATCH(Q$120,$D$103:$M$103,0))+G123/2,$B$84)</f>
        <v>#N/A</v>
      </c>
      <c r="R124" s="6" t="e">
        <f>IF($A124=3,INDEX($D$104:$M$113,MATCH($C124,$A$104:$A$113,0),MATCH(R$120,$D$103:$M$103,0))+H123/2,$B$84)</f>
        <v>#N/A</v>
      </c>
      <c r="S124" s="6" t="e">
        <f>IF($A124=3,INDEX($D$104:$M$113,MATCH($C124,$A$104:$A$113,0),MATCH(S$120,$D$103:$M$103,0))+I123/2,$B$84)</f>
        <v>#N/A</v>
      </c>
      <c r="T124" s="6" t="e">
        <f>IF($A124=3,INDEX($D$104:$M$113,MATCH($C124,$A$104:$A$113,0),MATCH(T$120,$D$103:$M$103,0))+J123/2,$B$84)</f>
        <v>#N/A</v>
      </c>
      <c r="U124" s="6" t="e">
        <f>IF($A124=3,INDEX($D$104:$M$113,MATCH($C124,$A$104:$A$113,0),MATCH(U$120,$D$103:$M$103,0))+K123/2,$B$84)</f>
        <v>#N/A</v>
      </c>
      <c r="V124" s="6" t="e">
        <f>IF($A124=3,INDEX($D$104:$M$113,MATCH($C124,$A$104:$A$113,0),MATCH(V$120,$D$103:$M$103,0))+L123/2,$B$84)</f>
        <v>#N/A</v>
      </c>
      <c r="W124" s="6" t="e">
        <f>IF($A124=3,INDEX($D$104:$M$113,MATCH($C124,$A$104:$A$113,0),MATCH(W$120,$D$103:$M$103,0))+M123/2,$B$84)</f>
        <v>#N/A</v>
      </c>
      <c r="X124" s="11" t="e">
        <f>IF($A124=3,INDEX($D$104:$M$113,MATCH($C124,$A$104:$A$113,0),MATCH(X$120,$D$103:$M$103,0))+N123/2,$B$84)</f>
        <v>#N/A</v>
      </c>
      <c r="Y124" s="54" t="e">
        <f>IF($A124=3,IF($C124=0,$B$84,0),$B$84)</f>
        <v>#N/A</v>
      </c>
      <c r="Z124" s="11" t="e">
        <f>IF($A124=3,IF($C124=0,$B$84,1),$B$84)</f>
        <v>#N/A</v>
      </c>
      <c r="AA124" s="4" t="e">
        <f>$B$84</f>
        <v>#N/A</v>
      </c>
      <c r="AB124" s="107" t="e">
        <f>IF($A124=3,IF($A$80=1,TEXT(INDEX($D$90:$M$99,MATCH($C124,$A$90:$A$99,0),MATCH(AB$120,$D$89:$M$89,0)),$Q$4),TEXT(INDEX($D$5:$M$14,MATCH($C124,$B$5:$B$14,0),MATCH(AB$120,$D$4:$M$4,0)),$Q$4)),$B$84)</f>
        <v>#N/A</v>
      </c>
      <c r="AC124" s="108" t="e">
        <f>IF($A124=3,IF($A$80=1,TEXT(INDEX($D$90:$M$99,MATCH($C124,$A$90:$A$99,0),MATCH(AC$120,$D$89:$M$89,0)),$Q$4),TEXT(INDEX($D$5:$M$14,MATCH($C124,$B$5:$B$14,0),MATCH(AC$120,$D$4:$M$4,0)),$Q$4)),$B$84)</f>
        <v>#N/A</v>
      </c>
      <c r="AD124" s="108" t="e">
        <f>IF($A124=3,IF($A$80=1,TEXT(INDEX($D$90:$M$99,MATCH($C124,$A$90:$A$99,0),MATCH(AD$120,$D$89:$M$89,0)),$Q$4),TEXT(INDEX($D$5:$M$14,MATCH($C124,$B$5:$B$14,0),MATCH(AD$120,$D$4:$M$4,0)),$Q$4)),$B$84)</f>
        <v>#N/A</v>
      </c>
      <c r="AE124" s="108" t="e">
        <f>IF($A124=3,IF($A$80=1,TEXT(INDEX($D$90:$M$99,MATCH($C124,$A$90:$A$99,0),MATCH(AE$120,$D$89:$M$89,0)),$Q$4),TEXT(INDEX($D$5:$M$14,MATCH($C124,$B$5:$B$14,0),MATCH(AE$120,$D$4:$M$4,0)),$Q$4)),$B$84)</f>
        <v>#N/A</v>
      </c>
      <c r="AF124" s="108" t="e">
        <f>IF($A124=3,IF($A$80=1,TEXT(INDEX($D$90:$M$99,MATCH($C124,$A$90:$A$99,0),MATCH(AF$120,$D$89:$M$89,0)),$Q$4),TEXT(INDEX($D$5:$M$14,MATCH($C124,$B$5:$B$14,0),MATCH(AF$120,$D$4:$M$4,0)),$Q$4)),$B$84)</f>
        <v>#N/A</v>
      </c>
      <c r="AG124" s="108" t="e">
        <f>IF($A124=3,IF($A$80=1,TEXT(INDEX($D$90:$M$99,MATCH($C124,$A$90:$A$99,0),MATCH(AG$120,$D$89:$M$89,0)),$Q$4),TEXT(INDEX($D$5:$M$14,MATCH($C124,$B$5:$B$14,0),MATCH(AG$120,$D$4:$M$4,0)),$Q$4)),$B$84)</f>
        <v>#N/A</v>
      </c>
      <c r="AH124" s="108" t="e">
        <f>IF($A124=3,IF($A$80=1,TEXT(INDEX($D$90:$M$99,MATCH($C124,$A$90:$A$99,0),MATCH(AH$120,$D$89:$M$89,0)),$Q$4),TEXT(INDEX($D$5:$M$14,MATCH($C124,$B$5:$B$14,0),MATCH(AH$120,$D$4:$M$4,0)),$Q$4)),$B$84)</f>
        <v>#N/A</v>
      </c>
      <c r="AI124" s="108" t="e">
        <f>IF($A124=3,IF($A$80=1,TEXT(INDEX($D$90:$M$99,MATCH($C124,$A$90:$A$99,0),MATCH(AI$120,$D$89:$M$89,0)),$Q$4),TEXT(INDEX($D$5:$M$14,MATCH($C124,$B$5:$B$14,0),MATCH(AI$120,$D$4:$M$4,0)),$Q$4)),$B$84)</f>
        <v>#N/A</v>
      </c>
      <c r="AJ124" s="108" t="e">
        <f>IF($A124=3,IF($A$80=1,TEXT(INDEX($D$90:$M$99,MATCH($C124,$A$90:$A$99,0),MATCH(AJ$120,$D$89:$M$89,0)),$Q$4),TEXT(INDEX($D$5:$M$14,MATCH($C124,$B$5:$B$14,0),MATCH(AJ$120,$D$4:$M$4,0)),$Q$4)),$B$84)</f>
        <v>#N/A</v>
      </c>
      <c r="AK124" s="109" t="e">
        <f>IF($A124=3,IF($A$80=1,TEXT(INDEX($D$90:$M$99,MATCH($C124,$A$90:$A$99,0),MATCH(AK$120,$D$89:$M$89,0)),$Q$4),TEXT(INDEX($D$5:$M$14,MATCH($C124,$B$5:$B$14,0),MATCH(AK$120,$D$4:$M$4,0)),$Q$4)),$B$84)</f>
        <v>#N/A</v>
      </c>
      <c r="AL124" s="16" t="e">
        <f>IF($A124=3,$C124,$B$84)</f>
        <v>#N/A</v>
      </c>
      <c r="AM124" s="59" t="e">
        <f>IF($A124=3,VLOOKUP($C124,$A$90:$B$100,2,0),$B$84)</f>
        <v>#N/A</v>
      </c>
      <c r="AN124" s="79"/>
    </row>
    <row r="125" spans="1:40" x14ac:dyDescent="0.2">
      <c r="A125" s="1">
        <f t="shared" si="7"/>
        <v>5</v>
      </c>
      <c r="B125" s="1">
        <f t="shared" si="8"/>
        <v>1</v>
      </c>
      <c r="C125" t="str">
        <f t="shared" si="9"/>
        <v>Col 1</v>
      </c>
      <c r="D125" s="66">
        <f>D124</f>
        <v>6.8965517241379306</v>
      </c>
      <c r="E125" s="70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54" t="e">
        <f>IF($A125=3,INDEX($D$104:$M$113,MATCH($C125,$A$104:$A$113,0),MATCH(O$120,$D$103:$M$103,0))+E124/2,$B$84)</f>
        <v>#N/A</v>
      </c>
      <c r="P125" s="6" t="e">
        <f>IF($A125=3,INDEX($D$104:$M$113,MATCH($C125,$A$104:$A$113,0),MATCH(P$120,$D$103:$M$103,0))+F124/2,$B$84)</f>
        <v>#N/A</v>
      </c>
      <c r="Q125" s="6" t="e">
        <f>IF($A125=3,INDEX($D$104:$M$113,MATCH($C125,$A$104:$A$113,0),MATCH(Q$120,$D$103:$M$103,0))+G124/2,$B$84)</f>
        <v>#N/A</v>
      </c>
      <c r="R125" s="6" t="e">
        <f>IF($A125=3,INDEX($D$104:$M$113,MATCH($C125,$A$104:$A$113,0),MATCH(R$120,$D$103:$M$103,0))+H124/2,$B$84)</f>
        <v>#N/A</v>
      </c>
      <c r="S125" s="6" t="e">
        <f>IF($A125=3,INDEX($D$104:$M$113,MATCH($C125,$A$104:$A$113,0),MATCH(S$120,$D$103:$M$103,0))+I124/2,$B$84)</f>
        <v>#N/A</v>
      </c>
      <c r="T125" s="6" t="e">
        <f>IF($A125=3,INDEX($D$104:$M$113,MATCH($C125,$A$104:$A$113,0),MATCH(T$120,$D$103:$M$103,0))+J124/2,$B$84)</f>
        <v>#N/A</v>
      </c>
      <c r="U125" s="6" t="e">
        <f>IF($A125=3,INDEX($D$104:$M$113,MATCH($C125,$A$104:$A$113,0),MATCH(U$120,$D$103:$M$103,0))+K124/2,$B$84)</f>
        <v>#N/A</v>
      </c>
      <c r="V125" s="6" t="e">
        <f>IF($A125=3,INDEX($D$104:$M$113,MATCH($C125,$A$104:$A$113,0),MATCH(V$120,$D$103:$M$103,0))+L124/2,$B$84)</f>
        <v>#N/A</v>
      </c>
      <c r="W125" s="6" t="e">
        <f>IF($A125=3,INDEX($D$104:$M$113,MATCH($C125,$A$104:$A$113,0),MATCH(W$120,$D$103:$M$103,0))+M124/2,$B$84)</f>
        <v>#N/A</v>
      </c>
      <c r="X125" s="11" t="e">
        <f>IF($A125=3,INDEX($D$104:$M$113,MATCH($C125,$A$104:$A$113,0),MATCH(X$120,$D$103:$M$103,0))+N124/2,$B$84)</f>
        <v>#N/A</v>
      </c>
      <c r="Y125" s="54" t="e">
        <f>IF($A125=3,IF($C125=0,$B$84,0),$B$84)</f>
        <v>#N/A</v>
      </c>
      <c r="Z125" s="11" t="e">
        <f>IF($A125=3,IF($C125=0,$B$84,1),$B$84)</f>
        <v>#N/A</v>
      </c>
      <c r="AA125" s="4" t="e">
        <f>$B$84</f>
        <v>#N/A</v>
      </c>
      <c r="AB125" s="107" t="e">
        <f>IF($A125=3,IF($A$80=1,TEXT(INDEX($D$90:$M$99,MATCH($C125,$A$90:$A$99,0),MATCH(AB$120,$D$89:$M$89,0)),$Q$4),TEXT(INDEX($D$5:$M$14,MATCH($C125,$B$5:$B$14,0),MATCH(AB$120,$D$4:$M$4,0)),$Q$4)),$B$84)</f>
        <v>#N/A</v>
      </c>
      <c r="AC125" s="108" t="e">
        <f>IF($A125=3,IF($A$80=1,TEXT(INDEX($D$90:$M$99,MATCH($C125,$A$90:$A$99,0),MATCH(AC$120,$D$89:$M$89,0)),$Q$4),TEXT(INDEX($D$5:$M$14,MATCH($C125,$B$5:$B$14,0),MATCH(AC$120,$D$4:$M$4,0)),$Q$4)),$B$84)</f>
        <v>#N/A</v>
      </c>
      <c r="AD125" s="108" t="e">
        <f>IF($A125=3,IF($A$80=1,TEXT(INDEX($D$90:$M$99,MATCH($C125,$A$90:$A$99,0),MATCH(AD$120,$D$89:$M$89,0)),$Q$4),TEXT(INDEX($D$5:$M$14,MATCH($C125,$B$5:$B$14,0),MATCH(AD$120,$D$4:$M$4,0)),$Q$4)),$B$84)</f>
        <v>#N/A</v>
      </c>
      <c r="AE125" s="108" t="e">
        <f>IF($A125=3,IF($A$80=1,TEXT(INDEX($D$90:$M$99,MATCH($C125,$A$90:$A$99,0),MATCH(AE$120,$D$89:$M$89,0)),$Q$4),TEXT(INDEX($D$5:$M$14,MATCH($C125,$B$5:$B$14,0),MATCH(AE$120,$D$4:$M$4,0)),$Q$4)),$B$84)</f>
        <v>#N/A</v>
      </c>
      <c r="AF125" s="108" t="e">
        <f>IF($A125=3,IF($A$80=1,TEXT(INDEX($D$90:$M$99,MATCH($C125,$A$90:$A$99,0),MATCH(AF$120,$D$89:$M$89,0)),$Q$4),TEXT(INDEX($D$5:$M$14,MATCH($C125,$B$5:$B$14,0),MATCH(AF$120,$D$4:$M$4,0)),$Q$4)),$B$84)</f>
        <v>#N/A</v>
      </c>
      <c r="AG125" s="108" t="e">
        <f>IF($A125=3,IF($A$80=1,TEXT(INDEX($D$90:$M$99,MATCH($C125,$A$90:$A$99,0),MATCH(AG$120,$D$89:$M$89,0)),$Q$4),TEXT(INDEX($D$5:$M$14,MATCH($C125,$B$5:$B$14,0),MATCH(AG$120,$D$4:$M$4,0)),$Q$4)),$B$84)</f>
        <v>#N/A</v>
      </c>
      <c r="AH125" s="108" t="e">
        <f>IF($A125=3,IF($A$80=1,TEXT(INDEX($D$90:$M$99,MATCH($C125,$A$90:$A$99,0),MATCH(AH$120,$D$89:$M$89,0)),$Q$4),TEXT(INDEX($D$5:$M$14,MATCH($C125,$B$5:$B$14,0),MATCH(AH$120,$D$4:$M$4,0)),$Q$4)),$B$84)</f>
        <v>#N/A</v>
      </c>
      <c r="AI125" s="108" t="e">
        <f>IF($A125=3,IF($A$80=1,TEXT(INDEX($D$90:$M$99,MATCH($C125,$A$90:$A$99,0),MATCH(AI$120,$D$89:$M$89,0)),$Q$4),TEXT(INDEX($D$5:$M$14,MATCH($C125,$B$5:$B$14,0),MATCH(AI$120,$D$4:$M$4,0)),$Q$4)),$B$84)</f>
        <v>#N/A</v>
      </c>
      <c r="AJ125" s="108" t="e">
        <f>IF($A125=3,IF($A$80=1,TEXT(INDEX($D$90:$M$99,MATCH($C125,$A$90:$A$99,0),MATCH(AJ$120,$D$89:$M$89,0)),$Q$4),TEXT(INDEX($D$5:$M$14,MATCH($C125,$B$5:$B$14,0),MATCH(AJ$120,$D$4:$M$4,0)),$Q$4)),$B$84)</f>
        <v>#N/A</v>
      </c>
      <c r="AK125" s="109" t="e">
        <f>IF($A125=3,IF($A$80=1,TEXT(INDEX($D$90:$M$99,MATCH($C125,$A$90:$A$99,0),MATCH(AK$120,$D$89:$M$89,0)),$Q$4),TEXT(INDEX($D$5:$M$14,MATCH($C125,$B$5:$B$14,0),MATCH(AK$120,$D$4:$M$4,0)),$Q$4)),$B$84)</f>
        <v>#N/A</v>
      </c>
      <c r="AL125" s="16" t="e">
        <f>IF($A125=3,$C125,$B$84)</f>
        <v>#N/A</v>
      </c>
      <c r="AM125" s="59" t="e">
        <f>IF($A125=3,VLOOKUP($C125,$A$90:$B$100,2,0),$B$84)</f>
        <v>#N/A</v>
      </c>
      <c r="AN125" s="79"/>
    </row>
    <row r="126" spans="1:40" x14ac:dyDescent="0.2">
      <c r="A126" s="1">
        <f t="shared" si="7"/>
        <v>1</v>
      </c>
      <c r="B126" s="1">
        <f t="shared" si="8"/>
        <v>2</v>
      </c>
      <c r="C126" t="str">
        <f t="shared" si="9"/>
        <v>Col 2</v>
      </c>
      <c r="D126" s="64">
        <f>D125</f>
        <v>6.8965517241379306</v>
      </c>
      <c r="E126" s="46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54" t="e">
        <f>IF($A126=3,INDEX($D$104:$M$113,MATCH($C126,$A$104:$A$113,0),MATCH(O$120,$D$103:$M$103,0))+E125/2,$B$84)</f>
        <v>#N/A</v>
      </c>
      <c r="P126" s="6" t="e">
        <f>IF($A126=3,INDEX($D$104:$M$113,MATCH($C126,$A$104:$A$113,0),MATCH(P$120,$D$103:$M$103,0))+F125/2,$B$84)</f>
        <v>#N/A</v>
      </c>
      <c r="Q126" s="6" t="e">
        <f>IF($A126=3,INDEX($D$104:$M$113,MATCH($C126,$A$104:$A$113,0),MATCH(Q$120,$D$103:$M$103,0))+G125/2,$B$84)</f>
        <v>#N/A</v>
      </c>
      <c r="R126" s="6" t="e">
        <f>IF($A126=3,INDEX($D$104:$M$113,MATCH($C126,$A$104:$A$113,0),MATCH(R$120,$D$103:$M$103,0))+H125/2,$B$84)</f>
        <v>#N/A</v>
      </c>
      <c r="S126" s="6" t="e">
        <f>IF($A126=3,INDEX($D$104:$M$113,MATCH($C126,$A$104:$A$113,0),MATCH(S$120,$D$103:$M$103,0))+I125/2,$B$84)</f>
        <v>#N/A</v>
      </c>
      <c r="T126" s="6" t="e">
        <f>IF($A126=3,INDEX($D$104:$M$113,MATCH($C126,$A$104:$A$113,0),MATCH(T$120,$D$103:$M$103,0))+J125/2,$B$84)</f>
        <v>#N/A</v>
      </c>
      <c r="U126" s="6" t="e">
        <f>IF($A126=3,INDEX($D$104:$M$113,MATCH($C126,$A$104:$A$113,0),MATCH(U$120,$D$103:$M$103,0))+K125/2,$B$84)</f>
        <v>#N/A</v>
      </c>
      <c r="V126" s="6" t="e">
        <f>IF($A126=3,INDEX($D$104:$M$113,MATCH($C126,$A$104:$A$113,0),MATCH(V$120,$D$103:$M$103,0))+L125/2,$B$84)</f>
        <v>#N/A</v>
      </c>
      <c r="W126" s="6" t="e">
        <f>IF($A126=3,INDEX($D$104:$M$113,MATCH($C126,$A$104:$A$113,0),MATCH(W$120,$D$103:$M$103,0))+M125/2,$B$84)</f>
        <v>#N/A</v>
      </c>
      <c r="X126" s="11" t="e">
        <f>IF($A126=3,INDEX($D$104:$M$113,MATCH($C126,$A$104:$A$113,0),MATCH(X$120,$D$103:$M$103,0))+N125/2,$B$84)</f>
        <v>#N/A</v>
      </c>
      <c r="Y126" s="54" t="e">
        <f>IF($A126=3,IF($C126=0,$B$84,0),$B$84)</f>
        <v>#N/A</v>
      </c>
      <c r="Z126" s="11" t="e">
        <f>IF($A126=3,IF($C126=0,$B$84,1),$B$84)</f>
        <v>#N/A</v>
      </c>
      <c r="AA126" s="4" t="e">
        <f>$B$84</f>
        <v>#N/A</v>
      </c>
      <c r="AB126" s="107" t="e">
        <f>IF($A126=3,IF($A$80=1,TEXT(INDEX($D$90:$M$99,MATCH($C126,$A$90:$A$99,0),MATCH(AB$120,$D$89:$M$89,0)),$Q$4),TEXT(INDEX($D$5:$M$14,MATCH($C126,$B$5:$B$14,0),MATCH(AB$120,$D$4:$M$4,0)),$Q$4)),$B$84)</f>
        <v>#N/A</v>
      </c>
      <c r="AC126" s="108" t="e">
        <f>IF($A126=3,IF($A$80=1,TEXT(INDEX($D$90:$M$99,MATCH($C126,$A$90:$A$99,0),MATCH(AC$120,$D$89:$M$89,0)),$Q$4),TEXT(INDEX($D$5:$M$14,MATCH($C126,$B$5:$B$14,0),MATCH(AC$120,$D$4:$M$4,0)),$Q$4)),$B$84)</f>
        <v>#N/A</v>
      </c>
      <c r="AD126" s="108" t="e">
        <f>IF($A126=3,IF($A$80=1,TEXT(INDEX($D$90:$M$99,MATCH($C126,$A$90:$A$99,0),MATCH(AD$120,$D$89:$M$89,0)),$Q$4),TEXT(INDEX($D$5:$M$14,MATCH($C126,$B$5:$B$14,0),MATCH(AD$120,$D$4:$M$4,0)),$Q$4)),$B$84)</f>
        <v>#N/A</v>
      </c>
      <c r="AE126" s="108" t="e">
        <f>IF($A126=3,IF($A$80=1,TEXT(INDEX($D$90:$M$99,MATCH($C126,$A$90:$A$99,0),MATCH(AE$120,$D$89:$M$89,0)),$Q$4),TEXT(INDEX($D$5:$M$14,MATCH($C126,$B$5:$B$14,0),MATCH(AE$120,$D$4:$M$4,0)),$Q$4)),$B$84)</f>
        <v>#N/A</v>
      </c>
      <c r="AF126" s="108" t="e">
        <f>IF($A126=3,IF($A$80=1,TEXT(INDEX($D$90:$M$99,MATCH($C126,$A$90:$A$99,0),MATCH(AF$120,$D$89:$M$89,0)),$Q$4),TEXT(INDEX($D$5:$M$14,MATCH($C126,$B$5:$B$14,0),MATCH(AF$120,$D$4:$M$4,0)),$Q$4)),$B$84)</f>
        <v>#N/A</v>
      </c>
      <c r="AG126" s="108" t="e">
        <f>IF($A126=3,IF($A$80=1,TEXT(INDEX($D$90:$M$99,MATCH($C126,$A$90:$A$99,0),MATCH(AG$120,$D$89:$M$89,0)),$Q$4),TEXT(INDEX($D$5:$M$14,MATCH($C126,$B$5:$B$14,0),MATCH(AG$120,$D$4:$M$4,0)),$Q$4)),$B$84)</f>
        <v>#N/A</v>
      </c>
      <c r="AH126" s="108" t="e">
        <f>IF($A126=3,IF($A$80=1,TEXT(INDEX($D$90:$M$99,MATCH($C126,$A$90:$A$99,0),MATCH(AH$120,$D$89:$M$89,0)),$Q$4),TEXT(INDEX($D$5:$M$14,MATCH($C126,$B$5:$B$14,0),MATCH(AH$120,$D$4:$M$4,0)),$Q$4)),$B$84)</f>
        <v>#N/A</v>
      </c>
      <c r="AI126" s="108" t="e">
        <f>IF($A126=3,IF($A$80=1,TEXT(INDEX($D$90:$M$99,MATCH($C126,$A$90:$A$99,0),MATCH(AI$120,$D$89:$M$89,0)),$Q$4),TEXT(INDEX($D$5:$M$14,MATCH($C126,$B$5:$B$14,0),MATCH(AI$120,$D$4:$M$4,0)),$Q$4)),$B$84)</f>
        <v>#N/A</v>
      </c>
      <c r="AJ126" s="108" t="e">
        <f>IF($A126=3,IF($A$80=1,TEXT(INDEX($D$90:$M$99,MATCH($C126,$A$90:$A$99,0),MATCH(AJ$120,$D$89:$M$89,0)),$Q$4),TEXT(INDEX($D$5:$M$14,MATCH($C126,$B$5:$B$14,0),MATCH(AJ$120,$D$4:$M$4,0)),$Q$4)),$B$84)</f>
        <v>#N/A</v>
      </c>
      <c r="AK126" s="109" t="e">
        <f>IF($A126=3,IF($A$80=1,TEXT(INDEX($D$90:$M$99,MATCH($C126,$A$90:$A$99,0),MATCH(AK$120,$D$89:$M$89,0)),$Q$4),TEXT(INDEX($D$5:$M$14,MATCH($C126,$B$5:$B$14,0),MATCH(AK$120,$D$4:$M$4,0)),$Q$4)),$B$84)</f>
        <v>#N/A</v>
      </c>
      <c r="AL126" s="16" t="e">
        <f>IF($A126=3,$C126,$B$84)</f>
        <v>#N/A</v>
      </c>
      <c r="AM126" s="59" t="e">
        <f>IF($A126=3,VLOOKUP($C126,$A$90:$B$100,2,0),$B$84)</f>
        <v>#N/A</v>
      </c>
      <c r="AN126" s="79"/>
    </row>
    <row r="127" spans="1:40" x14ac:dyDescent="0.2">
      <c r="A127" s="1">
        <f t="shared" si="7"/>
        <v>2</v>
      </c>
      <c r="B127" s="1">
        <f t="shared" si="8"/>
        <v>2</v>
      </c>
      <c r="C127" t="str">
        <f t="shared" si="9"/>
        <v>Col 2</v>
      </c>
      <c r="D127" s="71">
        <f>D126</f>
        <v>6.8965517241379306</v>
      </c>
      <c r="E127" s="48">
        <f>E128</f>
        <v>9.0909090909090912E-2</v>
      </c>
      <c r="F127" s="6">
        <f t="shared" ref="F127" si="12">F128</f>
        <v>0.18181818181818182</v>
      </c>
      <c r="G127" s="6">
        <f t="shared" ref="G127" si="13">G128</f>
        <v>9.0909090909090912E-2</v>
      </c>
      <c r="H127" s="6">
        <f t="shared" ref="H127" si="14">H128</f>
        <v>9.0909090909090912E-2</v>
      </c>
      <c r="I127" s="6">
        <f t="shared" ref="I127" si="15">I128</f>
        <v>9.0909090909090912E-2</v>
      </c>
      <c r="J127" s="6">
        <f t="shared" ref="J127" si="16">J128</f>
        <v>9.0909090909090912E-2</v>
      </c>
      <c r="K127" s="6">
        <f t="shared" ref="K127" si="17">K128</f>
        <v>9.0909090909090912E-2</v>
      </c>
      <c r="L127" s="6">
        <f t="shared" ref="L127" si="18">L128</f>
        <v>9.0909090909090912E-2</v>
      </c>
      <c r="M127" s="6">
        <f t="shared" ref="M127" si="19">M128</f>
        <v>9.0909090909090912E-2</v>
      </c>
      <c r="N127" s="6">
        <f t="shared" ref="N127" si="20">N128</f>
        <v>9.0909090909090912E-2</v>
      </c>
      <c r="O127" s="54" t="e">
        <f>IF($A127=3,INDEX($D$104:$M$113,MATCH($C127,$A$104:$A$113,0),MATCH(O$120,$D$103:$M$103,0))+E126/2,$B$84)</f>
        <v>#N/A</v>
      </c>
      <c r="P127" s="6" t="e">
        <f>IF($A127=3,INDEX($D$104:$M$113,MATCH($C127,$A$104:$A$113,0),MATCH(P$120,$D$103:$M$103,0))+F126/2,$B$84)</f>
        <v>#N/A</v>
      </c>
      <c r="Q127" s="6" t="e">
        <f>IF($A127=3,INDEX($D$104:$M$113,MATCH($C127,$A$104:$A$113,0),MATCH(Q$120,$D$103:$M$103,0))+G126/2,$B$84)</f>
        <v>#N/A</v>
      </c>
      <c r="R127" s="6" t="e">
        <f>IF($A127=3,INDEX($D$104:$M$113,MATCH($C127,$A$104:$A$113,0),MATCH(R$120,$D$103:$M$103,0))+H126/2,$B$84)</f>
        <v>#N/A</v>
      </c>
      <c r="S127" s="6" t="e">
        <f>IF($A127=3,INDEX($D$104:$M$113,MATCH($C127,$A$104:$A$113,0),MATCH(S$120,$D$103:$M$103,0))+I126/2,$B$84)</f>
        <v>#N/A</v>
      </c>
      <c r="T127" s="6" t="e">
        <f>IF($A127=3,INDEX($D$104:$M$113,MATCH($C127,$A$104:$A$113,0),MATCH(T$120,$D$103:$M$103,0))+J126/2,$B$84)</f>
        <v>#N/A</v>
      </c>
      <c r="U127" s="6" t="e">
        <f>IF($A127=3,INDEX($D$104:$M$113,MATCH($C127,$A$104:$A$113,0),MATCH(U$120,$D$103:$M$103,0))+K126/2,$B$84)</f>
        <v>#N/A</v>
      </c>
      <c r="V127" s="6" t="e">
        <f>IF($A127=3,INDEX($D$104:$M$113,MATCH($C127,$A$104:$A$113,0),MATCH(V$120,$D$103:$M$103,0))+L126/2,$B$84)</f>
        <v>#N/A</v>
      </c>
      <c r="W127" s="6" t="e">
        <f>IF($A127=3,INDEX($D$104:$M$113,MATCH($C127,$A$104:$A$113,0),MATCH(W$120,$D$103:$M$103,0))+M126/2,$B$84)</f>
        <v>#N/A</v>
      </c>
      <c r="X127" s="11" t="e">
        <f>IF($A127=3,INDEX($D$104:$M$113,MATCH($C127,$A$104:$A$113,0),MATCH(X$120,$D$103:$M$103,0))+N126/2,$B$84)</f>
        <v>#N/A</v>
      </c>
      <c r="Y127" s="54" t="e">
        <f>IF($A127=3,IF($C127=0,$B$84,0),$B$84)</f>
        <v>#N/A</v>
      </c>
      <c r="Z127" s="11" t="e">
        <f>IF($A127=3,IF($C127=0,$B$84,1),$B$84)</f>
        <v>#N/A</v>
      </c>
      <c r="AA127" s="4" t="e">
        <f>$B$84</f>
        <v>#N/A</v>
      </c>
      <c r="AB127" s="107" t="e">
        <f>IF($A127=3,IF($A$80=1,TEXT(INDEX($D$90:$M$99,MATCH($C127,$A$90:$A$99,0),MATCH(AB$120,$D$89:$M$89,0)),$Q$4),TEXT(INDEX($D$5:$M$14,MATCH($C127,$B$5:$B$14,0),MATCH(AB$120,$D$4:$M$4,0)),$Q$4)),$B$84)</f>
        <v>#N/A</v>
      </c>
      <c r="AC127" s="108" t="e">
        <f>IF($A127=3,IF($A$80=1,TEXT(INDEX($D$90:$M$99,MATCH($C127,$A$90:$A$99,0),MATCH(AC$120,$D$89:$M$89,0)),$Q$4),TEXT(INDEX($D$5:$M$14,MATCH($C127,$B$5:$B$14,0),MATCH(AC$120,$D$4:$M$4,0)),$Q$4)),$B$84)</f>
        <v>#N/A</v>
      </c>
      <c r="AD127" s="108" t="e">
        <f>IF($A127=3,IF($A$80=1,TEXT(INDEX($D$90:$M$99,MATCH($C127,$A$90:$A$99,0),MATCH(AD$120,$D$89:$M$89,0)),$Q$4),TEXT(INDEX($D$5:$M$14,MATCH($C127,$B$5:$B$14,0),MATCH(AD$120,$D$4:$M$4,0)),$Q$4)),$B$84)</f>
        <v>#N/A</v>
      </c>
      <c r="AE127" s="108" t="e">
        <f>IF($A127=3,IF($A$80=1,TEXT(INDEX($D$90:$M$99,MATCH($C127,$A$90:$A$99,0),MATCH(AE$120,$D$89:$M$89,0)),$Q$4),TEXT(INDEX($D$5:$M$14,MATCH($C127,$B$5:$B$14,0),MATCH(AE$120,$D$4:$M$4,0)),$Q$4)),$B$84)</f>
        <v>#N/A</v>
      </c>
      <c r="AF127" s="108" t="e">
        <f>IF($A127=3,IF($A$80=1,TEXT(INDEX($D$90:$M$99,MATCH($C127,$A$90:$A$99,0),MATCH(AF$120,$D$89:$M$89,0)),$Q$4),TEXT(INDEX($D$5:$M$14,MATCH($C127,$B$5:$B$14,0),MATCH(AF$120,$D$4:$M$4,0)),$Q$4)),$B$84)</f>
        <v>#N/A</v>
      </c>
      <c r="AG127" s="108" t="e">
        <f>IF($A127=3,IF($A$80=1,TEXT(INDEX($D$90:$M$99,MATCH($C127,$A$90:$A$99,0),MATCH(AG$120,$D$89:$M$89,0)),$Q$4),TEXT(INDEX($D$5:$M$14,MATCH($C127,$B$5:$B$14,0),MATCH(AG$120,$D$4:$M$4,0)),$Q$4)),$B$84)</f>
        <v>#N/A</v>
      </c>
      <c r="AH127" s="108" t="e">
        <f>IF($A127=3,IF($A$80=1,TEXT(INDEX($D$90:$M$99,MATCH($C127,$A$90:$A$99,0),MATCH(AH$120,$D$89:$M$89,0)),$Q$4),TEXT(INDEX($D$5:$M$14,MATCH($C127,$B$5:$B$14,0),MATCH(AH$120,$D$4:$M$4,0)),$Q$4)),$B$84)</f>
        <v>#N/A</v>
      </c>
      <c r="AI127" s="108" t="e">
        <f>IF($A127=3,IF($A$80=1,TEXT(INDEX($D$90:$M$99,MATCH($C127,$A$90:$A$99,0),MATCH(AI$120,$D$89:$M$89,0)),$Q$4),TEXT(INDEX($D$5:$M$14,MATCH($C127,$B$5:$B$14,0),MATCH(AI$120,$D$4:$M$4,0)),$Q$4)),$B$84)</f>
        <v>#N/A</v>
      </c>
      <c r="AJ127" s="108" t="e">
        <f>IF($A127=3,IF($A$80=1,TEXT(INDEX($D$90:$M$99,MATCH($C127,$A$90:$A$99,0),MATCH(AJ$120,$D$89:$M$89,0)),$Q$4),TEXT(INDEX($D$5:$M$14,MATCH($C127,$B$5:$B$14,0),MATCH(AJ$120,$D$4:$M$4,0)),$Q$4)),$B$84)</f>
        <v>#N/A</v>
      </c>
      <c r="AK127" s="109" t="e">
        <f>IF($A127=3,IF($A$80=1,TEXT(INDEX($D$90:$M$99,MATCH($C127,$A$90:$A$99,0),MATCH(AK$120,$D$89:$M$89,0)),$Q$4),TEXT(INDEX($D$5:$M$14,MATCH($C127,$B$5:$B$14,0),MATCH(AK$120,$D$4:$M$4,0)),$Q$4)),$B$84)</f>
        <v>#N/A</v>
      </c>
      <c r="AL127" s="16" t="e">
        <f>IF($A127=3,$C127,$B$84)</f>
        <v>#N/A</v>
      </c>
      <c r="AM127" s="59" t="e">
        <f>IF($A127=3,VLOOKUP($C127,$A$90:$B$100,2,0),$B$84)</f>
        <v>#N/A</v>
      </c>
      <c r="AN127" s="79"/>
    </row>
    <row r="128" spans="1:40" x14ac:dyDescent="0.2">
      <c r="A128" s="1">
        <f t="shared" si="7"/>
        <v>3</v>
      </c>
      <c r="B128" s="1">
        <f t="shared" si="8"/>
        <v>2</v>
      </c>
      <c r="C128" t="str">
        <f t="shared" si="9"/>
        <v>Col 2</v>
      </c>
      <c r="D128" s="71">
        <f>AVERAGE(D129,D127)</f>
        <v>10.689655172413794</v>
      </c>
      <c r="E128" s="46">
        <f>VLOOKUP($C128,$A$90:$M$100,E$117,0)</f>
        <v>9.0909090909090912E-2</v>
      </c>
      <c r="F128" s="47">
        <f t="shared" ref="F128:N128" si="21">VLOOKUP($C128,$A$90:$M$100,F$117,0)</f>
        <v>0.18181818181818182</v>
      </c>
      <c r="G128" s="47">
        <f t="shared" si="21"/>
        <v>9.0909090909090912E-2</v>
      </c>
      <c r="H128" s="47">
        <f t="shared" si="21"/>
        <v>9.0909090909090912E-2</v>
      </c>
      <c r="I128" s="47">
        <f t="shared" si="21"/>
        <v>9.0909090909090912E-2</v>
      </c>
      <c r="J128" s="47">
        <f t="shared" si="21"/>
        <v>9.0909090909090912E-2</v>
      </c>
      <c r="K128" s="47">
        <f t="shared" si="21"/>
        <v>9.0909090909090912E-2</v>
      </c>
      <c r="L128" s="47">
        <f t="shared" si="21"/>
        <v>9.0909090909090912E-2</v>
      </c>
      <c r="M128" s="47">
        <f t="shared" si="21"/>
        <v>9.0909090909090912E-2</v>
      </c>
      <c r="N128" s="47">
        <f t="shared" si="21"/>
        <v>9.0909090909090912E-2</v>
      </c>
      <c r="O128" s="54">
        <f>IF($A128=3,INDEX($D$104:$M$113,MATCH($C128,$A$104:$A$113,0),MATCH(O$120,$D$103:$M$103,0))+E127/2,$B$84)</f>
        <v>4.5454545454545456E-2</v>
      </c>
      <c r="P128" s="6">
        <f>IF($A128=3,INDEX($D$104:$M$113,MATCH($C128,$A$104:$A$113,0),MATCH(P$120,$D$103:$M$103,0))+F127/2,$B$84)</f>
        <v>0.18181818181818182</v>
      </c>
      <c r="Q128" s="6">
        <f>IF($A128=3,INDEX($D$104:$M$113,MATCH($C128,$A$104:$A$113,0),MATCH(Q$120,$D$103:$M$103,0))+G127/2,$B$84)</f>
        <v>0.31818181818181818</v>
      </c>
      <c r="R128" s="6">
        <f>IF($A128=3,INDEX($D$104:$M$113,MATCH($C128,$A$104:$A$113,0),MATCH(R$120,$D$103:$M$103,0))+H127/2,$B$84)</f>
        <v>0.40909090909090912</v>
      </c>
      <c r="S128" s="6">
        <f>IF($A128=3,INDEX($D$104:$M$113,MATCH($C128,$A$104:$A$113,0),MATCH(S$120,$D$103:$M$103,0))+I127/2,$B$84)</f>
        <v>0.5</v>
      </c>
      <c r="T128" s="6">
        <f>IF($A128=3,INDEX($D$104:$M$113,MATCH($C128,$A$104:$A$113,0),MATCH(T$120,$D$103:$M$103,0))+J127/2,$B$84)</f>
        <v>0.59090909090909094</v>
      </c>
      <c r="U128" s="6">
        <f>IF($A128=3,INDEX($D$104:$M$113,MATCH($C128,$A$104:$A$113,0),MATCH(U$120,$D$103:$M$103,0))+K127/2,$B$84)</f>
        <v>0.68181818181818188</v>
      </c>
      <c r="V128" s="6">
        <f>IF($A128=3,INDEX($D$104:$M$113,MATCH($C128,$A$104:$A$113,0),MATCH(V$120,$D$103:$M$103,0))+L127/2,$B$84)</f>
        <v>0.77272727272727282</v>
      </c>
      <c r="W128" s="6">
        <f>IF($A128=3,INDEX($D$104:$M$113,MATCH($C128,$A$104:$A$113,0),MATCH(W$120,$D$103:$M$103,0))+M127/2,$B$84)</f>
        <v>0.86363636363636376</v>
      </c>
      <c r="X128" s="11">
        <f>IF($A128=3,INDEX($D$104:$M$113,MATCH($C128,$A$104:$A$113,0),MATCH(X$120,$D$103:$M$103,0))+N127/2,$B$84)</f>
        <v>0.9545454545454547</v>
      </c>
      <c r="Y128" s="54">
        <f>IF($A128=3,IF($C128=0,$B$84,0),$B$84)</f>
        <v>0</v>
      </c>
      <c r="Z128" s="11">
        <f>IF($A128=3,IF($C128=0,$B$84,1),$B$84)</f>
        <v>1</v>
      </c>
      <c r="AA128" s="4" t="e">
        <f>$B$84</f>
        <v>#N/A</v>
      </c>
      <c r="AB128" s="107" t="str">
        <f>IF($A128=3,IF($A$80=1,TEXT(INDEX($D$90:$M$99,MATCH($C128,$A$90:$A$99,0),MATCH(AB$120,$D$89:$M$89,0)),$Q$4),TEXT(INDEX($D$5:$M$14,MATCH($C128,$B$5:$B$14,0),MATCH(AB$120,$D$4:$M$4,0)),$Q$4)),$B$84)</f>
        <v>1.0</v>
      </c>
      <c r="AC128" s="108" t="str">
        <f>IF($A128=3,IF($A$80=1,TEXT(INDEX($D$90:$M$99,MATCH($C128,$A$90:$A$99,0),MATCH(AC$120,$D$89:$M$89,0)),$Q$4),TEXT(INDEX($D$5:$M$14,MATCH($C128,$B$5:$B$14,0),MATCH(AC$120,$D$4:$M$4,0)),$Q$4)),$B$84)</f>
        <v>2.0</v>
      </c>
      <c r="AD128" s="108" t="str">
        <f>IF($A128=3,IF($A$80=1,TEXT(INDEX($D$90:$M$99,MATCH($C128,$A$90:$A$99,0),MATCH(AD$120,$D$89:$M$89,0)),$Q$4),TEXT(INDEX($D$5:$M$14,MATCH($C128,$B$5:$B$14,0),MATCH(AD$120,$D$4:$M$4,0)),$Q$4)),$B$84)</f>
        <v>1.0</v>
      </c>
      <c r="AE128" s="108" t="str">
        <f>IF($A128=3,IF($A$80=1,TEXT(INDEX($D$90:$M$99,MATCH($C128,$A$90:$A$99,0),MATCH(AE$120,$D$89:$M$89,0)),$Q$4),TEXT(INDEX($D$5:$M$14,MATCH($C128,$B$5:$B$14,0),MATCH(AE$120,$D$4:$M$4,0)),$Q$4)),$B$84)</f>
        <v>1.0</v>
      </c>
      <c r="AF128" s="108" t="str">
        <f>IF($A128=3,IF($A$80=1,TEXT(INDEX($D$90:$M$99,MATCH($C128,$A$90:$A$99,0),MATCH(AF$120,$D$89:$M$89,0)),$Q$4),TEXT(INDEX($D$5:$M$14,MATCH($C128,$B$5:$B$14,0),MATCH(AF$120,$D$4:$M$4,0)),$Q$4)),$B$84)</f>
        <v>1.0</v>
      </c>
      <c r="AG128" s="108" t="str">
        <f>IF($A128=3,IF($A$80=1,TEXT(INDEX($D$90:$M$99,MATCH($C128,$A$90:$A$99,0),MATCH(AG$120,$D$89:$M$89,0)),$Q$4),TEXT(INDEX($D$5:$M$14,MATCH($C128,$B$5:$B$14,0),MATCH(AG$120,$D$4:$M$4,0)),$Q$4)),$B$84)</f>
        <v>1.0</v>
      </c>
      <c r="AH128" s="108" t="str">
        <f>IF($A128=3,IF($A$80=1,TEXT(INDEX($D$90:$M$99,MATCH($C128,$A$90:$A$99,0),MATCH(AH$120,$D$89:$M$89,0)),$Q$4),TEXT(INDEX($D$5:$M$14,MATCH($C128,$B$5:$B$14,0),MATCH(AH$120,$D$4:$M$4,0)),$Q$4)),$B$84)</f>
        <v>1.0</v>
      </c>
      <c r="AI128" s="108" t="str">
        <f>IF($A128=3,IF($A$80=1,TEXT(INDEX($D$90:$M$99,MATCH($C128,$A$90:$A$99,0),MATCH(AI$120,$D$89:$M$89,0)),$Q$4),TEXT(INDEX($D$5:$M$14,MATCH($C128,$B$5:$B$14,0),MATCH(AI$120,$D$4:$M$4,0)),$Q$4)),$B$84)</f>
        <v>1.0</v>
      </c>
      <c r="AJ128" s="108" t="str">
        <f>IF($A128=3,IF($A$80=1,TEXT(INDEX($D$90:$M$99,MATCH($C128,$A$90:$A$99,0),MATCH(AJ$120,$D$89:$M$89,0)),$Q$4),TEXT(INDEX($D$5:$M$14,MATCH($C128,$B$5:$B$14,0),MATCH(AJ$120,$D$4:$M$4,0)),$Q$4)),$B$84)</f>
        <v>1.0</v>
      </c>
      <c r="AK128" s="109" t="str">
        <f>IF($A128=3,IF($A$80=1,TEXT(INDEX($D$90:$M$99,MATCH($C128,$A$90:$A$99,0),MATCH(AK$120,$D$89:$M$89,0)),$Q$4),TEXT(INDEX($D$5:$M$14,MATCH($C128,$B$5:$B$14,0),MATCH(AK$120,$D$4:$M$4,0)),$Q$4)),$B$84)</f>
        <v>1.0</v>
      </c>
      <c r="AL128" s="16" t="str">
        <f>IF($A128=3,$C128,$B$84)</f>
        <v>Col 2</v>
      </c>
      <c r="AM128" s="59">
        <f>IF($A128=3,VLOOKUP($C128,$A$90:$B$100,2,0),$B$84)</f>
        <v>11</v>
      </c>
      <c r="AN128" s="79"/>
    </row>
    <row r="129" spans="1:40" x14ac:dyDescent="0.2">
      <c r="A129" s="1">
        <f t="shared" si="7"/>
        <v>4</v>
      </c>
      <c r="B129" s="1">
        <f t="shared" si="8"/>
        <v>2</v>
      </c>
      <c r="C129" t="str">
        <f t="shared" si="9"/>
        <v>Col 2</v>
      </c>
      <c r="D129" s="71">
        <f>VLOOKUP($C129,$A$90:$C$100,3,0)+D126</f>
        <v>14.482758620689655</v>
      </c>
      <c r="E129" s="48">
        <f>E128</f>
        <v>9.0909090909090912E-2</v>
      </c>
      <c r="F129" s="6">
        <f t="shared" ref="F129" si="22">F128</f>
        <v>0.18181818181818182</v>
      </c>
      <c r="G129" s="6">
        <f t="shared" ref="G129" si="23">G128</f>
        <v>9.0909090909090912E-2</v>
      </c>
      <c r="H129" s="6">
        <f t="shared" ref="H129" si="24">H128</f>
        <v>9.0909090909090912E-2</v>
      </c>
      <c r="I129" s="6">
        <f t="shared" ref="I129" si="25">I128</f>
        <v>9.0909090909090912E-2</v>
      </c>
      <c r="J129" s="6">
        <f t="shared" ref="J129" si="26">J128</f>
        <v>9.0909090909090912E-2</v>
      </c>
      <c r="K129" s="6">
        <f t="shared" ref="K129" si="27">K128</f>
        <v>9.0909090909090912E-2</v>
      </c>
      <c r="L129" s="6">
        <f t="shared" ref="L129" si="28">L128</f>
        <v>9.0909090909090912E-2</v>
      </c>
      <c r="M129" s="6">
        <f t="shared" ref="M129" si="29">M128</f>
        <v>9.0909090909090912E-2</v>
      </c>
      <c r="N129" s="6">
        <f t="shared" ref="N129" si="30">N128</f>
        <v>9.0909090909090912E-2</v>
      </c>
      <c r="O129" s="54" t="e">
        <f>IF($A129=3,INDEX($D$104:$M$113,MATCH($C129,$A$104:$A$113,0),MATCH(O$120,$D$103:$M$103,0))+E128/2,$B$84)</f>
        <v>#N/A</v>
      </c>
      <c r="P129" s="6" t="e">
        <f>IF($A129=3,INDEX($D$104:$M$113,MATCH($C129,$A$104:$A$113,0),MATCH(P$120,$D$103:$M$103,0))+F128/2,$B$84)</f>
        <v>#N/A</v>
      </c>
      <c r="Q129" s="6" t="e">
        <f>IF($A129=3,INDEX($D$104:$M$113,MATCH($C129,$A$104:$A$113,0),MATCH(Q$120,$D$103:$M$103,0))+G128/2,$B$84)</f>
        <v>#N/A</v>
      </c>
      <c r="R129" s="6" t="e">
        <f>IF($A129=3,INDEX($D$104:$M$113,MATCH($C129,$A$104:$A$113,0),MATCH(R$120,$D$103:$M$103,0))+H128/2,$B$84)</f>
        <v>#N/A</v>
      </c>
      <c r="S129" s="6" t="e">
        <f>IF($A129=3,INDEX($D$104:$M$113,MATCH($C129,$A$104:$A$113,0),MATCH(S$120,$D$103:$M$103,0))+I128/2,$B$84)</f>
        <v>#N/A</v>
      </c>
      <c r="T129" s="6" t="e">
        <f>IF($A129=3,INDEX($D$104:$M$113,MATCH($C129,$A$104:$A$113,0),MATCH(T$120,$D$103:$M$103,0))+J128/2,$B$84)</f>
        <v>#N/A</v>
      </c>
      <c r="U129" s="6" t="e">
        <f>IF($A129=3,INDEX($D$104:$M$113,MATCH($C129,$A$104:$A$113,0),MATCH(U$120,$D$103:$M$103,0))+K128/2,$B$84)</f>
        <v>#N/A</v>
      </c>
      <c r="V129" s="6" t="e">
        <f>IF($A129=3,INDEX($D$104:$M$113,MATCH($C129,$A$104:$A$113,0),MATCH(V$120,$D$103:$M$103,0))+L128/2,$B$84)</f>
        <v>#N/A</v>
      </c>
      <c r="W129" s="6" t="e">
        <f>IF($A129=3,INDEX($D$104:$M$113,MATCH($C129,$A$104:$A$113,0),MATCH(W$120,$D$103:$M$103,0))+M128/2,$B$84)</f>
        <v>#N/A</v>
      </c>
      <c r="X129" s="11" t="e">
        <f>IF($A129=3,INDEX($D$104:$M$113,MATCH($C129,$A$104:$A$113,0),MATCH(X$120,$D$103:$M$103,0))+N128/2,$B$84)</f>
        <v>#N/A</v>
      </c>
      <c r="Y129" s="54" t="e">
        <f>IF($A129=3,IF($C129=0,$B$84,0),$B$84)</f>
        <v>#N/A</v>
      </c>
      <c r="Z129" s="11" t="e">
        <f>IF($A129=3,IF($C129=0,$B$84,1),$B$84)</f>
        <v>#N/A</v>
      </c>
      <c r="AA129" s="4" t="e">
        <f>$B$84</f>
        <v>#N/A</v>
      </c>
      <c r="AB129" s="107" t="e">
        <f>IF($A129=3,IF($A$80=1,TEXT(INDEX($D$90:$M$99,MATCH($C129,$A$90:$A$99,0),MATCH(AB$120,$D$89:$M$89,0)),$Q$4),TEXT(INDEX($D$5:$M$14,MATCH($C129,$B$5:$B$14,0),MATCH(AB$120,$D$4:$M$4,0)),$Q$4)),$B$84)</f>
        <v>#N/A</v>
      </c>
      <c r="AC129" s="108" t="e">
        <f>IF($A129=3,IF($A$80=1,TEXT(INDEX($D$90:$M$99,MATCH($C129,$A$90:$A$99,0),MATCH(AC$120,$D$89:$M$89,0)),$Q$4),TEXT(INDEX($D$5:$M$14,MATCH($C129,$B$5:$B$14,0),MATCH(AC$120,$D$4:$M$4,0)),$Q$4)),$B$84)</f>
        <v>#N/A</v>
      </c>
      <c r="AD129" s="108" t="e">
        <f>IF($A129=3,IF($A$80=1,TEXT(INDEX($D$90:$M$99,MATCH($C129,$A$90:$A$99,0),MATCH(AD$120,$D$89:$M$89,0)),$Q$4),TEXT(INDEX($D$5:$M$14,MATCH($C129,$B$5:$B$14,0),MATCH(AD$120,$D$4:$M$4,0)),$Q$4)),$B$84)</f>
        <v>#N/A</v>
      </c>
      <c r="AE129" s="108" t="e">
        <f>IF($A129=3,IF($A$80=1,TEXT(INDEX($D$90:$M$99,MATCH($C129,$A$90:$A$99,0),MATCH(AE$120,$D$89:$M$89,0)),$Q$4),TEXT(INDEX($D$5:$M$14,MATCH($C129,$B$5:$B$14,0),MATCH(AE$120,$D$4:$M$4,0)),$Q$4)),$B$84)</f>
        <v>#N/A</v>
      </c>
      <c r="AF129" s="108" t="e">
        <f>IF($A129=3,IF($A$80=1,TEXT(INDEX($D$90:$M$99,MATCH($C129,$A$90:$A$99,0),MATCH(AF$120,$D$89:$M$89,0)),$Q$4),TEXT(INDEX($D$5:$M$14,MATCH($C129,$B$5:$B$14,0),MATCH(AF$120,$D$4:$M$4,0)),$Q$4)),$B$84)</f>
        <v>#N/A</v>
      </c>
      <c r="AG129" s="108" t="e">
        <f>IF($A129=3,IF($A$80=1,TEXT(INDEX($D$90:$M$99,MATCH($C129,$A$90:$A$99,0),MATCH(AG$120,$D$89:$M$89,0)),$Q$4),TEXT(INDEX($D$5:$M$14,MATCH($C129,$B$5:$B$14,0),MATCH(AG$120,$D$4:$M$4,0)),$Q$4)),$B$84)</f>
        <v>#N/A</v>
      </c>
      <c r="AH129" s="108" t="e">
        <f>IF($A129=3,IF($A$80=1,TEXT(INDEX($D$90:$M$99,MATCH($C129,$A$90:$A$99,0),MATCH(AH$120,$D$89:$M$89,0)),$Q$4),TEXT(INDEX($D$5:$M$14,MATCH($C129,$B$5:$B$14,0),MATCH(AH$120,$D$4:$M$4,0)),$Q$4)),$B$84)</f>
        <v>#N/A</v>
      </c>
      <c r="AI129" s="108" t="e">
        <f>IF($A129=3,IF($A$80=1,TEXT(INDEX($D$90:$M$99,MATCH($C129,$A$90:$A$99,0),MATCH(AI$120,$D$89:$M$89,0)),$Q$4),TEXT(INDEX($D$5:$M$14,MATCH($C129,$B$5:$B$14,0),MATCH(AI$120,$D$4:$M$4,0)),$Q$4)),$B$84)</f>
        <v>#N/A</v>
      </c>
      <c r="AJ129" s="108" t="e">
        <f>IF($A129=3,IF($A$80=1,TEXT(INDEX($D$90:$M$99,MATCH($C129,$A$90:$A$99,0),MATCH(AJ$120,$D$89:$M$89,0)),$Q$4),TEXT(INDEX($D$5:$M$14,MATCH($C129,$B$5:$B$14,0),MATCH(AJ$120,$D$4:$M$4,0)),$Q$4)),$B$84)</f>
        <v>#N/A</v>
      </c>
      <c r="AK129" s="109" t="e">
        <f>IF($A129=3,IF($A$80=1,TEXT(INDEX($D$90:$M$99,MATCH($C129,$A$90:$A$99,0),MATCH(AK$120,$D$89:$M$89,0)),$Q$4),TEXT(INDEX($D$5:$M$14,MATCH($C129,$B$5:$B$14,0),MATCH(AK$120,$D$4:$M$4,0)),$Q$4)),$B$84)</f>
        <v>#N/A</v>
      </c>
      <c r="AL129" s="16" t="e">
        <f>IF($A129=3,$C129,$B$84)</f>
        <v>#N/A</v>
      </c>
      <c r="AM129" s="59" t="e">
        <f>IF($A129=3,VLOOKUP($C129,$A$90:$B$100,2,0),$B$84)</f>
        <v>#N/A</v>
      </c>
      <c r="AN129" s="79"/>
    </row>
    <row r="130" spans="1:40" x14ac:dyDescent="0.2">
      <c r="A130" s="1">
        <f t="shared" si="7"/>
        <v>5</v>
      </c>
      <c r="B130" s="1">
        <f t="shared" si="8"/>
        <v>2</v>
      </c>
      <c r="C130" t="str">
        <f t="shared" si="9"/>
        <v>Col 2</v>
      </c>
      <c r="D130" s="72">
        <f>D129</f>
        <v>14.482758620689655</v>
      </c>
      <c r="E130" s="46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54" t="e">
        <f>IF($A130=3,INDEX($D$104:$M$113,MATCH($C130,$A$104:$A$113,0),MATCH(O$120,$D$103:$M$103,0))+E129/2,$B$84)</f>
        <v>#N/A</v>
      </c>
      <c r="P130" s="6" t="e">
        <f>IF($A130=3,INDEX($D$104:$M$113,MATCH($C130,$A$104:$A$113,0),MATCH(P$120,$D$103:$M$103,0))+F129/2,$B$84)</f>
        <v>#N/A</v>
      </c>
      <c r="Q130" s="6" t="e">
        <f>IF($A130=3,INDEX($D$104:$M$113,MATCH($C130,$A$104:$A$113,0),MATCH(Q$120,$D$103:$M$103,0))+G129/2,$B$84)</f>
        <v>#N/A</v>
      </c>
      <c r="R130" s="6" t="e">
        <f>IF($A130=3,INDEX($D$104:$M$113,MATCH($C130,$A$104:$A$113,0),MATCH(R$120,$D$103:$M$103,0))+H129/2,$B$84)</f>
        <v>#N/A</v>
      </c>
      <c r="S130" s="6" t="e">
        <f>IF($A130=3,INDEX($D$104:$M$113,MATCH($C130,$A$104:$A$113,0),MATCH(S$120,$D$103:$M$103,0))+I129/2,$B$84)</f>
        <v>#N/A</v>
      </c>
      <c r="T130" s="6" t="e">
        <f>IF($A130=3,INDEX($D$104:$M$113,MATCH($C130,$A$104:$A$113,0),MATCH(T$120,$D$103:$M$103,0))+J129/2,$B$84)</f>
        <v>#N/A</v>
      </c>
      <c r="U130" s="6" t="e">
        <f>IF($A130=3,INDEX($D$104:$M$113,MATCH($C130,$A$104:$A$113,0),MATCH(U$120,$D$103:$M$103,0))+K129/2,$B$84)</f>
        <v>#N/A</v>
      </c>
      <c r="V130" s="6" t="e">
        <f>IF($A130=3,INDEX($D$104:$M$113,MATCH($C130,$A$104:$A$113,0),MATCH(V$120,$D$103:$M$103,0))+L129/2,$B$84)</f>
        <v>#N/A</v>
      </c>
      <c r="W130" s="6" t="e">
        <f>IF($A130=3,INDEX($D$104:$M$113,MATCH($C130,$A$104:$A$113,0),MATCH(W$120,$D$103:$M$103,0))+M129/2,$B$84)</f>
        <v>#N/A</v>
      </c>
      <c r="X130" s="11" t="e">
        <f>IF($A130=3,INDEX($D$104:$M$113,MATCH($C130,$A$104:$A$113,0),MATCH(X$120,$D$103:$M$103,0))+N129/2,$B$84)</f>
        <v>#N/A</v>
      </c>
      <c r="Y130" s="54" t="e">
        <f>IF($A130=3,IF($C130=0,$B$84,0),$B$84)</f>
        <v>#N/A</v>
      </c>
      <c r="Z130" s="11" t="e">
        <f>IF($A130=3,IF($C130=0,$B$84,1),$B$84)</f>
        <v>#N/A</v>
      </c>
      <c r="AA130" s="4" t="e">
        <f>$B$84</f>
        <v>#N/A</v>
      </c>
      <c r="AB130" s="107" t="e">
        <f>IF($A130=3,IF($A$80=1,TEXT(INDEX($D$90:$M$99,MATCH($C130,$A$90:$A$99,0),MATCH(AB$120,$D$89:$M$89,0)),$Q$4),TEXT(INDEX($D$5:$M$14,MATCH($C130,$B$5:$B$14,0),MATCH(AB$120,$D$4:$M$4,0)),$Q$4)),$B$84)</f>
        <v>#N/A</v>
      </c>
      <c r="AC130" s="108" t="e">
        <f>IF($A130=3,IF($A$80=1,TEXT(INDEX($D$90:$M$99,MATCH($C130,$A$90:$A$99,0),MATCH(AC$120,$D$89:$M$89,0)),$Q$4),TEXT(INDEX($D$5:$M$14,MATCH($C130,$B$5:$B$14,0),MATCH(AC$120,$D$4:$M$4,0)),$Q$4)),$B$84)</f>
        <v>#N/A</v>
      </c>
      <c r="AD130" s="108" t="e">
        <f>IF($A130=3,IF($A$80=1,TEXT(INDEX($D$90:$M$99,MATCH($C130,$A$90:$A$99,0),MATCH(AD$120,$D$89:$M$89,0)),$Q$4),TEXT(INDEX($D$5:$M$14,MATCH($C130,$B$5:$B$14,0),MATCH(AD$120,$D$4:$M$4,0)),$Q$4)),$B$84)</f>
        <v>#N/A</v>
      </c>
      <c r="AE130" s="108" t="e">
        <f>IF($A130=3,IF($A$80=1,TEXT(INDEX($D$90:$M$99,MATCH($C130,$A$90:$A$99,0),MATCH(AE$120,$D$89:$M$89,0)),$Q$4),TEXT(INDEX($D$5:$M$14,MATCH($C130,$B$5:$B$14,0),MATCH(AE$120,$D$4:$M$4,0)),$Q$4)),$B$84)</f>
        <v>#N/A</v>
      </c>
      <c r="AF130" s="108" t="e">
        <f>IF($A130=3,IF($A$80=1,TEXT(INDEX($D$90:$M$99,MATCH($C130,$A$90:$A$99,0),MATCH(AF$120,$D$89:$M$89,0)),$Q$4),TEXT(INDEX($D$5:$M$14,MATCH($C130,$B$5:$B$14,0),MATCH(AF$120,$D$4:$M$4,0)),$Q$4)),$B$84)</f>
        <v>#N/A</v>
      </c>
      <c r="AG130" s="108" t="e">
        <f>IF($A130=3,IF($A$80=1,TEXT(INDEX($D$90:$M$99,MATCH($C130,$A$90:$A$99,0),MATCH(AG$120,$D$89:$M$89,0)),$Q$4),TEXT(INDEX($D$5:$M$14,MATCH($C130,$B$5:$B$14,0),MATCH(AG$120,$D$4:$M$4,0)),$Q$4)),$B$84)</f>
        <v>#N/A</v>
      </c>
      <c r="AH130" s="108" t="e">
        <f>IF($A130=3,IF($A$80=1,TEXT(INDEX($D$90:$M$99,MATCH($C130,$A$90:$A$99,0),MATCH(AH$120,$D$89:$M$89,0)),$Q$4),TEXT(INDEX($D$5:$M$14,MATCH($C130,$B$5:$B$14,0),MATCH(AH$120,$D$4:$M$4,0)),$Q$4)),$B$84)</f>
        <v>#N/A</v>
      </c>
      <c r="AI130" s="108" t="e">
        <f>IF($A130=3,IF($A$80=1,TEXT(INDEX($D$90:$M$99,MATCH($C130,$A$90:$A$99,0),MATCH(AI$120,$D$89:$M$89,0)),$Q$4),TEXT(INDEX($D$5:$M$14,MATCH($C130,$B$5:$B$14,0),MATCH(AI$120,$D$4:$M$4,0)),$Q$4)),$B$84)</f>
        <v>#N/A</v>
      </c>
      <c r="AJ130" s="108" t="e">
        <f>IF($A130=3,IF($A$80=1,TEXT(INDEX($D$90:$M$99,MATCH($C130,$A$90:$A$99,0),MATCH(AJ$120,$D$89:$M$89,0)),$Q$4),TEXT(INDEX($D$5:$M$14,MATCH($C130,$B$5:$B$14,0),MATCH(AJ$120,$D$4:$M$4,0)),$Q$4)),$B$84)</f>
        <v>#N/A</v>
      </c>
      <c r="AK130" s="109" t="e">
        <f>IF($A130=3,IF($A$80=1,TEXT(INDEX($D$90:$M$99,MATCH($C130,$A$90:$A$99,0),MATCH(AK$120,$D$89:$M$89,0)),$Q$4),TEXT(INDEX($D$5:$M$14,MATCH($C130,$B$5:$B$14,0),MATCH(AK$120,$D$4:$M$4,0)),$Q$4)),$B$84)</f>
        <v>#N/A</v>
      </c>
      <c r="AL130" s="16" t="e">
        <f>IF($A130=3,$C130,$B$84)</f>
        <v>#N/A</v>
      </c>
      <c r="AM130" s="59" t="e">
        <f>IF($A130=3,VLOOKUP($C130,$A$90:$B$100,2,0),$B$84)</f>
        <v>#N/A</v>
      </c>
      <c r="AN130" s="79"/>
    </row>
    <row r="131" spans="1:40" x14ac:dyDescent="0.2">
      <c r="A131" s="1">
        <f t="shared" si="7"/>
        <v>1</v>
      </c>
      <c r="B131" s="1">
        <f t="shared" si="8"/>
        <v>3</v>
      </c>
      <c r="C131" t="str">
        <f t="shared" si="9"/>
        <v>Col 3</v>
      </c>
      <c r="D131" s="77">
        <f>D130</f>
        <v>14.482758620689655</v>
      </c>
      <c r="E131" s="48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54" t="e">
        <f>IF($A131=3,INDEX($D$104:$M$113,MATCH($C131,$A$104:$A$113,0),MATCH(O$120,$D$103:$M$103,0))+E130/2,$B$84)</f>
        <v>#N/A</v>
      </c>
      <c r="P131" s="6" t="e">
        <f>IF($A131=3,INDEX($D$104:$M$113,MATCH($C131,$A$104:$A$113,0),MATCH(P$120,$D$103:$M$103,0))+F130/2,$B$84)</f>
        <v>#N/A</v>
      </c>
      <c r="Q131" s="6" t="e">
        <f>IF($A131=3,INDEX($D$104:$M$113,MATCH($C131,$A$104:$A$113,0),MATCH(Q$120,$D$103:$M$103,0))+G130/2,$B$84)</f>
        <v>#N/A</v>
      </c>
      <c r="R131" s="6" t="e">
        <f>IF($A131=3,INDEX($D$104:$M$113,MATCH($C131,$A$104:$A$113,0),MATCH(R$120,$D$103:$M$103,0))+H130/2,$B$84)</f>
        <v>#N/A</v>
      </c>
      <c r="S131" s="6" t="e">
        <f>IF($A131=3,INDEX($D$104:$M$113,MATCH($C131,$A$104:$A$113,0),MATCH(S$120,$D$103:$M$103,0))+I130/2,$B$84)</f>
        <v>#N/A</v>
      </c>
      <c r="T131" s="6" t="e">
        <f>IF($A131=3,INDEX($D$104:$M$113,MATCH($C131,$A$104:$A$113,0),MATCH(T$120,$D$103:$M$103,0))+J130/2,$B$84)</f>
        <v>#N/A</v>
      </c>
      <c r="U131" s="6" t="e">
        <f>IF($A131=3,INDEX($D$104:$M$113,MATCH($C131,$A$104:$A$113,0),MATCH(U$120,$D$103:$M$103,0))+K130/2,$B$84)</f>
        <v>#N/A</v>
      </c>
      <c r="V131" s="6" t="e">
        <f>IF($A131=3,INDEX($D$104:$M$113,MATCH($C131,$A$104:$A$113,0),MATCH(V$120,$D$103:$M$103,0))+L130/2,$B$84)</f>
        <v>#N/A</v>
      </c>
      <c r="W131" s="6" t="e">
        <f>IF($A131=3,INDEX($D$104:$M$113,MATCH($C131,$A$104:$A$113,0),MATCH(W$120,$D$103:$M$103,0))+M130/2,$B$84)</f>
        <v>#N/A</v>
      </c>
      <c r="X131" s="11" t="e">
        <f>IF($A131=3,INDEX($D$104:$M$113,MATCH($C131,$A$104:$A$113,0),MATCH(X$120,$D$103:$M$103,0))+N130/2,$B$84)</f>
        <v>#N/A</v>
      </c>
      <c r="Y131" s="54" t="e">
        <f>IF($A131=3,IF($C131=0,$B$84,0),$B$84)</f>
        <v>#N/A</v>
      </c>
      <c r="Z131" s="11" t="e">
        <f>IF($A131=3,IF($C131=0,$B$84,1),$B$84)</f>
        <v>#N/A</v>
      </c>
      <c r="AA131" s="4" t="e">
        <f>$B$84</f>
        <v>#N/A</v>
      </c>
      <c r="AB131" s="107" t="e">
        <f>IF($A131=3,IF($A$80=1,TEXT(INDEX($D$90:$M$99,MATCH($C131,$A$90:$A$99,0),MATCH(AB$120,$D$89:$M$89,0)),$Q$4),TEXT(INDEX($D$5:$M$14,MATCH($C131,$B$5:$B$14,0),MATCH(AB$120,$D$4:$M$4,0)),$Q$4)),$B$84)</f>
        <v>#N/A</v>
      </c>
      <c r="AC131" s="108" t="e">
        <f>IF($A131=3,IF($A$80=1,TEXT(INDEX($D$90:$M$99,MATCH($C131,$A$90:$A$99,0),MATCH(AC$120,$D$89:$M$89,0)),$Q$4),TEXT(INDEX($D$5:$M$14,MATCH($C131,$B$5:$B$14,0),MATCH(AC$120,$D$4:$M$4,0)),$Q$4)),$B$84)</f>
        <v>#N/A</v>
      </c>
      <c r="AD131" s="108" t="e">
        <f>IF($A131=3,IF($A$80=1,TEXT(INDEX($D$90:$M$99,MATCH($C131,$A$90:$A$99,0),MATCH(AD$120,$D$89:$M$89,0)),$Q$4),TEXT(INDEX($D$5:$M$14,MATCH($C131,$B$5:$B$14,0),MATCH(AD$120,$D$4:$M$4,0)),$Q$4)),$B$84)</f>
        <v>#N/A</v>
      </c>
      <c r="AE131" s="108" t="e">
        <f>IF($A131=3,IF($A$80=1,TEXT(INDEX($D$90:$M$99,MATCH($C131,$A$90:$A$99,0),MATCH(AE$120,$D$89:$M$89,0)),$Q$4),TEXT(INDEX($D$5:$M$14,MATCH($C131,$B$5:$B$14,0),MATCH(AE$120,$D$4:$M$4,0)),$Q$4)),$B$84)</f>
        <v>#N/A</v>
      </c>
      <c r="AF131" s="108" t="e">
        <f>IF($A131=3,IF($A$80=1,TEXT(INDEX($D$90:$M$99,MATCH($C131,$A$90:$A$99,0),MATCH(AF$120,$D$89:$M$89,0)),$Q$4),TEXT(INDEX($D$5:$M$14,MATCH($C131,$B$5:$B$14,0),MATCH(AF$120,$D$4:$M$4,0)),$Q$4)),$B$84)</f>
        <v>#N/A</v>
      </c>
      <c r="AG131" s="108" t="e">
        <f>IF($A131=3,IF($A$80=1,TEXT(INDEX($D$90:$M$99,MATCH($C131,$A$90:$A$99,0),MATCH(AG$120,$D$89:$M$89,0)),$Q$4),TEXT(INDEX($D$5:$M$14,MATCH($C131,$B$5:$B$14,0),MATCH(AG$120,$D$4:$M$4,0)),$Q$4)),$B$84)</f>
        <v>#N/A</v>
      </c>
      <c r="AH131" s="108" t="e">
        <f>IF($A131=3,IF($A$80=1,TEXT(INDEX($D$90:$M$99,MATCH($C131,$A$90:$A$99,0),MATCH(AH$120,$D$89:$M$89,0)),$Q$4),TEXT(INDEX($D$5:$M$14,MATCH($C131,$B$5:$B$14,0),MATCH(AH$120,$D$4:$M$4,0)),$Q$4)),$B$84)</f>
        <v>#N/A</v>
      </c>
      <c r="AI131" s="108" t="e">
        <f>IF($A131=3,IF($A$80=1,TEXT(INDEX($D$90:$M$99,MATCH($C131,$A$90:$A$99,0),MATCH(AI$120,$D$89:$M$89,0)),$Q$4),TEXT(INDEX($D$5:$M$14,MATCH($C131,$B$5:$B$14,0),MATCH(AI$120,$D$4:$M$4,0)),$Q$4)),$B$84)</f>
        <v>#N/A</v>
      </c>
      <c r="AJ131" s="108" t="e">
        <f>IF($A131=3,IF($A$80=1,TEXT(INDEX($D$90:$M$99,MATCH($C131,$A$90:$A$99,0),MATCH(AJ$120,$D$89:$M$89,0)),$Q$4),TEXT(INDEX($D$5:$M$14,MATCH($C131,$B$5:$B$14,0),MATCH(AJ$120,$D$4:$M$4,0)),$Q$4)),$B$84)</f>
        <v>#N/A</v>
      </c>
      <c r="AK131" s="109" t="e">
        <f>IF($A131=3,IF($A$80=1,TEXT(INDEX($D$90:$M$99,MATCH($C131,$A$90:$A$99,0),MATCH(AK$120,$D$89:$M$89,0)),$Q$4),TEXT(INDEX($D$5:$M$14,MATCH($C131,$B$5:$B$14,0),MATCH(AK$120,$D$4:$M$4,0)),$Q$4)),$B$84)</f>
        <v>#N/A</v>
      </c>
      <c r="AL131" s="16" t="e">
        <f>IF($A131=3,$C131,$B$84)</f>
        <v>#N/A</v>
      </c>
      <c r="AM131" s="59" t="e">
        <f>IF($A131=3,VLOOKUP($C131,$A$90:$B$100,2,0),$B$84)</f>
        <v>#N/A</v>
      </c>
      <c r="AN131" s="79"/>
    </row>
    <row r="132" spans="1:40" x14ac:dyDescent="0.2">
      <c r="A132" s="1">
        <f t="shared" si="7"/>
        <v>2</v>
      </c>
      <c r="B132" s="1">
        <f t="shared" si="8"/>
        <v>3</v>
      </c>
      <c r="C132" t="str">
        <f t="shared" si="9"/>
        <v>Col 3</v>
      </c>
      <c r="D132" s="71">
        <f>D131</f>
        <v>14.482758620689655</v>
      </c>
      <c r="E132" s="46">
        <f>E133</f>
        <v>8.3333333333333329E-2</v>
      </c>
      <c r="F132" s="47">
        <f t="shared" ref="F132" si="31">F133</f>
        <v>8.3333333333333329E-2</v>
      </c>
      <c r="G132" s="47">
        <f t="shared" ref="G132" si="32">G133</f>
        <v>0.25</v>
      </c>
      <c r="H132" s="47">
        <f t="shared" ref="H132" si="33">H133</f>
        <v>8.3333333333333329E-2</v>
      </c>
      <c r="I132" s="47">
        <f t="shared" ref="I132" si="34">I133</f>
        <v>8.3333333333333329E-2</v>
      </c>
      <c r="J132" s="47">
        <f t="shared" ref="J132" si="35">J133</f>
        <v>8.3333333333333329E-2</v>
      </c>
      <c r="K132" s="47">
        <f t="shared" ref="K132" si="36">K133</f>
        <v>8.3333333333333329E-2</v>
      </c>
      <c r="L132" s="47">
        <f t="shared" ref="L132" si="37">L133</f>
        <v>8.3333333333333329E-2</v>
      </c>
      <c r="M132" s="47">
        <f t="shared" ref="M132" si="38">M133</f>
        <v>8.3333333333333329E-2</v>
      </c>
      <c r="N132" s="47">
        <f t="shared" ref="N132" si="39">N133</f>
        <v>8.3333333333333329E-2</v>
      </c>
      <c r="O132" s="54" t="e">
        <f>IF($A132=3,INDEX($D$104:$M$113,MATCH($C132,$A$104:$A$113,0),MATCH(O$120,$D$103:$M$103,0))+E131/2,$B$84)</f>
        <v>#N/A</v>
      </c>
      <c r="P132" s="6" t="e">
        <f>IF($A132=3,INDEX($D$104:$M$113,MATCH($C132,$A$104:$A$113,0),MATCH(P$120,$D$103:$M$103,0))+F131/2,$B$84)</f>
        <v>#N/A</v>
      </c>
      <c r="Q132" s="6" t="e">
        <f>IF($A132=3,INDEX($D$104:$M$113,MATCH($C132,$A$104:$A$113,0),MATCH(Q$120,$D$103:$M$103,0))+G131/2,$B$84)</f>
        <v>#N/A</v>
      </c>
      <c r="R132" s="6" t="e">
        <f>IF($A132=3,INDEX($D$104:$M$113,MATCH($C132,$A$104:$A$113,0),MATCH(R$120,$D$103:$M$103,0))+H131/2,$B$84)</f>
        <v>#N/A</v>
      </c>
      <c r="S132" s="6" t="e">
        <f>IF($A132=3,INDEX($D$104:$M$113,MATCH($C132,$A$104:$A$113,0),MATCH(S$120,$D$103:$M$103,0))+I131/2,$B$84)</f>
        <v>#N/A</v>
      </c>
      <c r="T132" s="6" t="e">
        <f>IF($A132=3,INDEX($D$104:$M$113,MATCH($C132,$A$104:$A$113,0),MATCH(T$120,$D$103:$M$103,0))+J131/2,$B$84)</f>
        <v>#N/A</v>
      </c>
      <c r="U132" s="6" t="e">
        <f>IF($A132=3,INDEX($D$104:$M$113,MATCH($C132,$A$104:$A$113,0),MATCH(U$120,$D$103:$M$103,0))+K131/2,$B$84)</f>
        <v>#N/A</v>
      </c>
      <c r="V132" s="6" t="e">
        <f>IF($A132=3,INDEX($D$104:$M$113,MATCH($C132,$A$104:$A$113,0),MATCH(V$120,$D$103:$M$103,0))+L131/2,$B$84)</f>
        <v>#N/A</v>
      </c>
      <c r="W132" s="6" t="e">
        <f>IF($A132=3,INDEX($D$104:$M$113,MATCH($C132,$A$104:$A$113,0),MATCH(W$120,$D$103:$M$103,0))+M131/2,$B$84)</f>
        <v>#N/A</v>
      </c>
      <c r="X132" s="11" t="e">
        <f>IF($A132=3,INDEX($D$104:$M$113,MATCH($C132,$A$104:$A$113,0),MATCH(X$120,$D$103:$M$103,0))+N131/2,$B$84)</f>
        <v>#N/A</v>
      </c>
      <c r="Y132" s="54" t="e">
        <f>IF($A132=3,IF($C132=0,$B$84,0),$B$84)</f>
        <v>#N/A</v>
      </c>
      <c r="Z132" s="11" t="e">
        <f>IF($A132=3,IF($C132=0,$B$84,1),$B$84)</f>
        <v>#N/A</v>
      </c>
      <c r="AA132" s="4" t="e">
        <f>$B$84</f>
        <v>#N/A</v>
      </c>
      <c r="AB132" s="107" t="e">
        <f>IF($A132=3,IF($A$80=1,TEXT(INDEX($D$90:$M$99,MATCH($C132,$A$90:$A$99,0),MATCH(AB$120,$D$89:$M$89,0)),$Q$4),TEXT(INDEX($D$5:$M$14,MATCH($C132,$B$5:$B$14,0),MATCH(AB$120,$D$4:$M$4,0)),$Q$4)),$B$84)</f>
        <v>#N/A</v>
      </c>
      <c r="AC132" s="108" t="e">
        <f>IF($A132=3,IF($A$80=1,TEXT(INDEX($D$90:$M$99,MATCH($C132,$A$90:$A$99,0),MATCH(AC$120,$D$89:$M$89,0)),$Q$4),TEXT(INDEX($D$5:$M$14,MATCH($C132,$B$5:$B$14,0),MATCH(AC$120,$D$4:$M$4,0)),$Q$4)),$B$84)</f>
        <v>#N/A</v>
      </c>
      <c r="AD132" s="108" t="e">
        <f>IF($A132=3,IF($A$80=1,TEXT(INDEX($D$90:$M$99,MATCH($C132,$A$90:$A$99,0),MATCH(AD$120,$D$89:$M$89,0)),$Q$4),TEXT(INDEX($D$5:$M$14,MATCH($C132,$B$5:$B$14,0),MATCH(AD$120,$D$4:$M$4,0)),$Q$4)),$B$84)</f>
        <v>#N/A</v>
      </c>
      <c r="AE132" s="108" t="e">
        <f>IF($A132=3,IF($A$80=1,TEXT(INDEX($D$90:$M$99,MATCH($C132,$A$90:$A$99,0),MATCH(AE$120,$D$89:$M$89,0)),$Q$4),TEXT(INDEX($D$5:$M$14,MATCH($C132,$B$5:$B$14,0),MATCH(AE$120,$D$4:$M$4,0)),$Q$4)),$B$84)</f>
        <v>#N/A</v>
      </c>
      <c r="AF132" s="108" t="e">
        <f>IF($A132=3,IF($A$80=1,TEXT(INDEX($D$90:$M$99,MATCH($C132,$A$90:$A$99,0),MATCH(AF$120,$D$89:$M$89,0)),$Q$4),TEXT(INDEX($D$5:$M$14,MATCH($C132,$B$5:$B$14,0),MATCH(AF$120,$D$4:$M$4,0)),$Q$4)),$B$84)</f>
        <v>#N/A</v>
      </c>
      <c r="AG132" s="108" t="e">
        <f>IF($A132=3,IF($A$80=1,TEXT(INDEX($D$90:$M$99,MATCH($C132,$A$90:$A$99,0),MATCH(AG$120,$D$89:$M$89,0)),$Q$4),TEXT(INDEX($D$5:$M$14,MATCH($C132,$B$5:$B$14,0),MATCH(AG$120,$D$4:$M$4,0)),$Q$4)),$B$84)</f>
        <v>#N/A</v>
      </c>
      <c r="AH132" s="108" t="e">
        <f>IF($A132=3,IF($A$80=1,TEXT(INDEX($D$90:$M$99,MATCH($C132,$A$90:$A$99,0),MATCH(AH$120,$D$89:$M$89,0)),$Q$4),TEXT(INDEX($D$5:$M$14,MATCH($C132,$B$5:$B$14,0),MATCH(AH$120,$D$4:$M$4,0)),$Q$4)),$B$84)</f>
        <v>#N/A</v>
      </c>
      <c r="AI132" s="108" t="e">
        <f>IF($A132=3,IF($A$80=1,TEXT(INDEX($D$90:$M$99,MATCH($C132,$A$90:$A$99,0),MATCH(AI$120,$D$89:$M$89,0)),$Q$4),TEXT(INDEX($D$5:$M$14,MATCH($C132,$B$5:$B$14,0),MATCH(AI$120,$D$4:$M$4,0)),$Q$4)),$B$84)</f>
        <v>#N/A</v>
      </c>
      <c r="AJ132" s="108" t="e">
        <f>IF($A132=3,IF($A$80=1,TEXT(INDEX($D$90:$M$99,MATCH($C132,$A$90:$A$99,0),MATCH(AJ$120,$D$89:$M$89,0)),$Q$4),TEXT(INDEX($D$5:$M$14,MATCH($C132,$B$5:$B$14,0),MATCH(AJ$120,$D$4:$M$4,0)),$Q$4)),$B$84)</f>
        <v>#N/A</v>
      </c>
      <c r="AK132" s="109" t="e">
        <f>IF($A132=3,IF($A$80=1,TEXT(INDEX($D$90:$M$99,MATCH($C132,$A$90:$A$99,0),MATCH(AK$120,$D$89:$M$89,0)),$Q$4),TEXT(INDEX($D$5:$M$14,MATCH($C132,$B$5:$B$14,0),MATCH(AK$120,$D$4:$M$4,0)),$Q$4)),$B$84)</f>
        <v>#N/A</v>
      </c>
      <c r="AL132" s="16" t="e">
        <f>IF($A132=3,$C132,$B$84)</f>
        <v>#N/A</v>
      </c>
      <c r="AM132" s="59" t="e">
        <f>IF($A132=3,VLOOKUP($C132,$A$90:$B$100,2,0),$B$84)</f>
        <v>#N/A</v>
      </c>
      <c r="AN132" s="79"/>
    </row>
    <row r="133" spans="1:40" x14ac:dyDescent="0.2">
      <c r="A133" s="1">
        <f t="shared" si="7"/>
        <v>3</v>
      </c>
      <c r="B133" s="1">
        <f t="shared" si="8"/>
        <v>3</v>
      </c>
      <c r="C133" t="str">
        <f t="shared" si="9"/>
        <v>Col 3</v>
      </c>
      <c r="D133" s="71">
        <f>AVERAGE(D134,D132)</f>
        <v>18.620689655172413</v>
      </c>
      <c r="E133" s="48">
        <f>VLOOKUP($C133,$A$90:$M$100,E$117,0)</f>
        <v>8.3333333333333329E-2</v>
      </c>
      <c r="F133" s="6">
        <f t="shared" ref="F133:N133" si="40">VLOOKUP($C133,$A$90:$M$100,F$117,0)</f>
        <v>8.3333333333333329E-2</v>
      </c>
      <c r="G133" s="6">
        <f t="shared" si="40"/>
        <v>0.25</v>
      </c>
      <c r="H133" s="6">
        <f t="shared" si="40"/>
        <v>8.3333333333333329E-2</v>
      </c>
      <c r="I133" s="6">
        <f t="shared" si="40"/>
        <v>8.3333333333333329E-2</v>
      </c>
      <c r="J133" s="6">
        <f t="shared" si="40"/>
        <v>8.3333333333333329E-2</v>
      </c>
      <c r="K133" s="6">
        <f t="shared" si="40"/>
        <v>8.3333333333333329E-2</v>
      </c>
      <c r="L133" s="6">
        <f t="shared" si="40"/>
        <v>8.3333333333333329E-2</v>
      </c>
      <c r="M133" s="6">
        <f t="shared" si="40"/>
        <v>8.3333333333333329E-2</v>
      </c>
      <c r="N133" s="6">
        <f t="shared" si="40"/>
        <v>8.3333333333333329E-2</v>
      </c>
      <c r="O133" s="54">
        <f>IF($A133=3,INDEX($D$104:$M$113,MATCH($C133,$A$104:$A$113,0),MATCH(O$120,$D$103:$M$103,0))+E132/2,$B$84)</f>
        <v>4.1666666666666664E-2</v>
      </c>
      <c r="P133" s="6">
        <f>IF($A133=3,INDEX($D$104:$M$113,MATCH($C133,$A$104:$A$113,0),MATCH(P$120,$D$103:$M$103,0))+F132/2,$B$84)</f>
        <v>0.125</v>
      </c>
      <c r="Q133" s="6">
        <f>IF($A133=3,INDEX($D$104:$M$113,MATCH($C133,$A$104:$A$113,0),MATCH(Q$120,$D$103:$M$103,0))+G132/2,$B$84)</f>
        <v>0.29166666666666663</v>
      </c>
      <c r="R133" s="6">
        <f>IF($A133=3,INDEX($D$104:$M$113,MATCH($C133,$A$104:$A$113,0),MATCH(R$120,$D$103:$M$103,0))+H132/2,$B$84)</f>
        <v>0.45833333333333331</v>
      </c>
      <c r="S133" s="6">
        <f>IF($A133=3,INDEX($D$104:$M$113,MATCH($C133,$A$104:$A$113,0),MATCH(S$120,$D$103:$M$103,0))+I132/2,$B$84)</f>
        <v>0.54166666666666663</v>
      </c>
      <c r="T133" s="6">
        <f>IF($A133=3,INDEX($D$104:$M$113,MATCH($C133,$A$104:$A$113,0),MATCH(T$120,$D$103:$M$103,0))+J132/2,$B$84)</f>
        <v>0.62499999999999989</v>
      </c>
      <c r="U133" s="6">
        <f>IF($A133=3,INDEX($D$104:$M$113,MATCH($C133,$A$104:$A$113,0),MATCH(U$120,$D$103:$M$103,0))+K132/2,$B$84)</f>
        <v>0.70833333333333326</v>
      </c>
      <c r="V133" s="6">
        <f>IF($A133=3,INDEX($D$104:$M$113,MATCH($C133,$A$104:$A$113,0),MATCH(V$120,$D$103:$M$103,0))+L132/2,$B$84)</f>
        <v>0.79166666666666663</v>
      </c>
      <c r="W133" s="6">
        <f>IF($A133=3,INDEX($D$104:$M$113,MATCH($C133,$A$104:$A$113,0),MATCH(W$120,$D$103:$M$103,0))+M132/2,$B$84)</f>
        <v>0.875</v>
      </c>
      <c r="X133" s="11">
        <f>IF($A133=3,INDEX($D$104:$M$113,MATCH($C133,$A$104:$A$113,0),MATCH(X$120,$D$103:$M$103,0))+N132/2,$B$84)</f>
        <v>0.95833333333333337</v>
      </c>
      <c r="Y133" s="54">
        <f>IF($A133=3,IF($C133=0,$B$84,0),$B$84)</f>
        <v>0</v>
      </c>
      <c r="Z133" s="11">
        <f>IF($A133=3,IF($C133=0,$B$84,1),$B$84)</f>
        <v>1</v>
      </c>
      <c r="AA133" s="4" t="e">
        <f>$B$84</f>
        <v>#N/A</v>
      </c>
      <c r="AB133" s="107" t="str">
        <f>IF($A133=3,IF($A$80=1,TEXT(INDEX($D$90:$M$99,MATCH($C133,$A$90:$A$99,0),MATCH(AB$120,$D$89:$M$89,0)),$Q$4),TEXT(INDEX($D$5:$M$14,MATCH($C133,$B$5:$B$14,0),MATCH(AB$120,$D$4:$M$4,0)),$Q$4)),$B$84)</f>
        <v>1.0</v>
      </c>
      <c r="AC133" s="108" t="str">
        <f>IF($A133=3,IF($A$80=1,TEXT(INDEX($D$90:$M$99,MATCH($C133,$A$90:$A$99,0),MATCH(AC$120,$D$89:$M$89,0)),$Q$4),TEXT(INDEX($D$5:$M$14,MATCH($C133,$B$5:$B$14,0),MATCH(AC$120,$D$4:$M$4,0)),$Q$4)),$B$84)</f>
        <v>1.0</v>
      </c>
      <c r="AD133" s="108" t="str">
        <f>IF($A133=3,IF($A$80=1,TEXT(INDEX($D$90:$M$99,MATCH($C133,$A$90:$A$99,0),MATCH(AD$120,$D$89:$M$89,0)),$Q$4),TEXT(INDEX($D$5:$M$14,MATCH($C133,$B$5:$B$14,0),MATCH(AD$120,$D$4:$M$4,0)),$Q$4)),$B$84)</f>
        <v>3.0</v>
      </c>
      <c r="AE133" s="108" t="str">
        <f>IF($A133=3,IF($A$80=1,TEXT(INDEX($D$90:$M$99,MATCH($C133,$A$90:$A$99,0),MATCH(AE$120,$D$89:$M$89,0)),$Q$4),TEXT(INDEX($D$5:$M$14,MATCH($C133,$B$5:$B$14,0),MATCH(AE$120,$D$4:$M$4,0)),$Q$4)),$B$84)</f>
        <v>1.0</v>
      </c>
      <c r="AF133" s="108" t="str">
        <f>IF($A133=3,IF($A$80=1,TEXT(INDEX($D$90:$M$99,MATCH($C133,$A$90:$A$99,0),MATCH(AF$120,$D$89:$M$89,0)),$Q$4),TEXT(INDEX($D$5:$M$14,MATCH($C133,$B$5:$B$14,0),MATCH(AF$120,$D$4:$M$4,0)),$Q$4)),$B$84)</f>
        <v>1.0</v>
      </c>
      <c r="AG133" s="108" t="str">
        <f>IF($A133=3,IF($A$80=1,TEXT(INDEX($D$90:$M$99,MATCH($C133,$A$90:$A$99,0),MATCH(AG$120,$D$89:$M$89,0)),$Q$4),TEXT(INDEX($D$5:$M$14,MATCH($C133,$B$5:$B$14,0),MATCH(AG$120,$D$4:$M$4,0)),$Q$4)),$B$84)</f>
        <v>1.0</v>
      </c>
      <c r="AH133" s="108" t="str">
        <f>IF($A133=3,IF($A$80=1,TEXT(INDEX($D$90:$M$99,MATCH($C133,$A$90:$A$99,0),MATCH(AH$120,$D$89:$M$89,0)),$Q$4),TEXT(INDEX($D$5:$M$14,MATCH($C133,$B$5:$B$14,0),MATCH(AH$120,$D$4:$M$4,0)),$Q$4)),$B$84)</f>
        <v>1.0</v>
      </c>
      <c r="AI133" s="108" t="str">
        <f>IF($A133=3,IF($A$80=1,TEXT(INDEX($D$90:$M$99,MATCH($C133,$A$90:$A$99,0),MATCH(AI$120,$D$89:$M$89,0)),$Q$4),TEXT(INDEX($D$5:$M$14,MATCH($C133,$B$5:$B$14,0),MATCH(AI$120,$D$4:$M$4,0)),$Q$4)),$B$84)</f>
        <v>1.0</v>
      </c>
      <c r="AJ133" s="108" t="str">
        <f>IF($A133=3,IF($A$80=1,TEXT(INDEX($D$90:$M$99,MATCH($C133,$A$90:$A$99,0),MATCH(AJ$120,$D$89:$M$89,0)),$Q$4),TEXT(INDEX($D$5:$M$14,MATCH($C133,$B$5:$B$14,0),MATCH(AJ$120,$D$4:$M$4,0)),$Q$4)),$B$84)</f>
        <v>1.0</v>
      </c>
      <c r="AK133" s="109" t="str">
        <f>IF($A133=3,IF($A$80=1,TEXT(INDEX($D$90:$M$99,MATCH($C133,$A$90:$A$99,0),MATCH(AK$120,$D$89:$M$89,0)),$Q$4),TEXT(INDEX($D$5:$M$14,MATCH($C133,$B$5:$B$14,0),MATCH(AK$120,$D$4:$M$4,0)),$Q$4)),$B$84)</f>
        <v>1.0</v>
      </c>
      <c r="AL133" s="16" t="str">
        <f>IF($A133=3,$C133,$B$84)</f>
        <v>Col 3</v>
      </c>
      <c r="AM133" s="59">
        <f>IF($A133=3,VLOOKUP($C133,$A$90:$B$100,2,0),$B$84)</f>
        <v>12</v>
      </c>
      <c r="AN133" s="79"/>
    </row>
    <row r="134" spans="1:40" x14ac:dyDescent="0.2">
      <c r="A134" s="1">
        <f t="shared" si="7"/>
        <v>4</v>
      </c>
      <c r="B134" s="1">
        <f t="shared" si="8"/>
        <v>3</v>
      </c>
      <c r="C134" t="str">
        <f t="shared" si="9"/>
        <v>Col 3</v>
      </c>
      <c r="D134" s="71">
        <f>VLOOKUP($C134,$A$90:$C$100,3,0)+D131</f>
        <v>22.758620689655174</v>
      </c>
      <c r="E134" s="46">
        <f>E133</f>
        <v>8.3333333333333329E-2</v>
      </c>
      <c r="F134" s="47">
        <f t="shared" ref="F134" si="41">F133</f>
        <v>8.3333333333333329E-2</v>
      </c>
      <c r="G134" s="47">
        <f t="shared" ref="G134" si="42">G133</f>
        <v>0.25</v>
      </c>
      <c r="H134" s="47">
        <f t="shared" ref="H134" si="43">H133</f>
        <v>8.3333333333333329E-2</v>
      </c>
      <c r="I134" s="47">
        <f t="shared" ref="I134" si="44">I133</f>
        <v>8.3333333333333329E-2</v>
      </c>
      <c r="J134" s="47">
        <f t="shared" ref="J134" si="45">J133</f>
        <v>8.3333333333333329E-2</v>
      </c>
      <c r="K134" s="47">
        <f t="shared" ref="K134" si="46">K133</f>
        <v>8.3333333333333329E-2</v>
      </c>
      <c r="L134" s="47">
        <f t="shared" ref="L134" si="47">L133</f>
        <v>8.3333333333333329E-2</v>
      </c>
      <c r="M134" s="47">
        <f t="shared" ref="M134" si="48">M133</f>
        <v>8.3333333333333329E-2</v>
      </c>
      <c r="N134" s="47">
        <f t="shared" ref="N134" si="49">N133</f>
        <v>8.3333333333333329E-2</v>
      </c>
      <c r="O134" s="54" t="e">
        <f>IF($A134=3,INDEX($D$104:$M$113,MATCH($C134,$A$104:$A$113,0),MATCH(O$120,$D$103:$M$103,0))+E133/2,$B$84)</f>
        <v>#N/A</v>
      </c>
      <c r="P134" s="6" t="e">
        <f>IF($A134=3,INDEX($D$104:$M$113,MATCH($C134,$A$104:$A$113,0),MATCH(P$120,$D$103:$M$103,0))+F133/2,$B$84)</f>
        <v>#N/A</v>
      </c>
      <c r="Q134" s="6" t="e">
        <f>IF($A134=3,INDEX($D$104:$M$113,MATCH($C134,$A$104:$A$113,0),MATCH(Q$120,$D$103:$M$103,0))+G133/2,$B$84)</f>
        <v>#N/A</v>
      </c>
      <c r="R134" s="6" t="e">
        <f>IF($A134=3,INDEX($D$104:$M$113,MATCH($C134,$A$104:$A$113,0),MATCH(R$120,$D$103:$M$103,0))+H133/2,$B$84)</f>
        <v>#N/A</v>
      </c>
      <c r="S134" s="6" t="e">
        <f>IF($A134=3,INDEX($D$104:$M$113,MATCH($C134,$A$104:$A$113,0),MATCH(S$120,$D$103:$M$103,0))+I133/2,$B$84)</f>
        <v>#N/A</v>
      </c>
      <c r="T134" s="6" t="e">
        <f>IF($A134=3,INDEX($D$104:$M$113,MATCH($C134,$A$104:$A$113,0),MATCH(T$120,$D$103:$M$103,0))+J133/2,$B$84)</f>
        <v>#N/A</v>
      </c>
      <c r="U134" s="6" t="e">
        <f>IF($A134=3,INDEX($D$104:$M$113,MATCH($C134,$A$104:$A$113,0),MATCH(U$120,$D$103:$M$103,0))+K133/2,$B$84)</f>
        <v>#N/A</v>
      </c>
      <c r="V134" s="6" t="e">
        <f>IF($A134=3,INDEX($D$104:$M$113,MATCH($C134,$A$104:$A$113,0),MATCH(V$120,$D$103:$M$103,0))+L133/2,$B$84)</f>
        <v>#N/A</v>
      </c>
      <c r="W134" s="6" t="e">
        <f>IF($A134=3,INDEX($D$104:$M$113,MATCH($C134,$A$104:$A$113,0),MATCH(W$120,$D$103:$M$103,0))+M133/2,$B$84)</f>
        <v>#N/A</v>
      </c>
      <c r="X134" s="11" t="e">
        <f>IF($A134=3,INDEX($D$104:$M$113,MATCH($C134,$A$104:$A$113,0),MATCH(X$120,$D$103:$M$103,0))+N133/2,$B$84)</f>
        <v>#N/A</v>
      </c>
      <c r="Y134" s="54" t="e">
        <f>IF($A134=3,IF($C134=0,$B$84,0),$B$84)</f>
        <v>#N/A</v>
      </c>
      <c r="Z134" s="11" t="e">
        <f>IF($A134=3,IF($C134=0,$B$84,1),$B$84)</f>
        <v>#N/A</v>
      </c>
      <c r="AA134" s="4" t="e">
        <f>$B$84</f>
        <v>#N/A</v>
      </c>
      <c r="AB134" s="107" t="e">
        <f>IF($A134=3,IF($A$80=1,TEXT(INDEX($D$90:$M$99,MATCH($C134,$A$90:$A$99,0),MATCH(AB$120,$D$89:$M$89,0)),$Q$4),TEXT(INDEX($D$5:$M$14,MATCH($C134,$B$5:$B$14,0),MATCH(AB$120,$D$4:$M$4,0)),$Q$4)),$B$84)</f>
        <v>#N/A</v>
      </c>
      <c r="AC134" s="108" t="e">
        <f>IF($A134=3,IF($A$80=1,TEXT(INDEX($D$90:$M$99,MATCH($C134,$A$90:$A$99,0),MATCH(AC$120,$D$89:$M$89,0)),$Q$4),TEXT(INDEX($D$5:$M$14,MATCH($C134,$B$5:$B$14,0),MATCH(AC$120,$D$4:$M$4,0)),$Q$4)),$B$84)</f>
        <v>#N/A</v>
      </c>
      <c r="AD134" s="108" t="e">
        <f>IF($A134=3,IF($A$80=1,TEXT(INDEX($D$90:$M$99,MATCH($C134,$A$90:$A$99,0),MATCH(AD$120,$D$89:$M$89,0)),$Q$4),TEXT(INDEX($D$5:$M$14,MATCH($C134,$B$5:$B$14,0),MATCH(AD$120,$D$4:$M$4,0)),$Q$4)),$B$84)</f>
        <v>#N/A</v>
      </c>
      <c r="AE134" s="108" t="e">
        <f>IF($A134=3,IF($A$80=1,TEXT(INDEX($D$90:$M$99,MATCH($C134,$A$90:$A$99,0),MATCH(AE$120,$D$89:$M$89,0)),$Q$4),TEXT(INDEX($D$5:$M$14,MATCH($C134,$B$5:$B$14,0),MATCH(AE$120,$D$4:$M$4,0)),$Q$4)),$B$84)</f>
        <v>#N/A</v>
      </c>
      <c r="AF134" s="108" t="e">
        <f>IF($A134=3,IF($A$80=1,TEXT(INDEX($D$90:$M$99,MATCH($C134,$A$90:$A$99,0),MATCH(AF$120,$D$89:$M$89,0)),$Q$4),TEXT(INDEX($D$5:$M$14,MATCH($C134,$B$5:$B$14,0),MATCH(AF$120,$D$4:$M$4,0)),$Q$4)),$B$84)</f>
        <v>#N/A</v>
      </c>
      <c r="AG134" s="108" t="e">
        <f>IF($A134=3,IF($A$80=1,TEXT(INDEX($D$90:$M$99,MATCH($C134,$A$90:$A$99,0),MATCH(AG$120,$D$89:$M$89,0)),$Q$4),TEXT(INDEX($D$5:$M$14,MATCH($C134,$B$5:$B$14,0),MATCH(AG$120,$D$4:$M$4,0)),$Q$4)),$B$84)</f>
        <v>#N/A</v>
      </c>
      <c r="AH134" s="108" t="e">
        <f>IF($A134=3,IF($A$80=1,TEXT(INDEX($D$90:$M$99,MATCH($C134,$A$90:$A$99,0),MATCH(AH$120,$D$89:$M$89,0)),$Q$4),TEXT(INDEX($D$5:$M$14,MATCH($C134,$B$5:$B$14,0),MATCH(AH$120,$D$4:$M$4,0)),$Q$4)),$B$84)</f>
        <v>#N/A</v>
      </c>
      <c r="AI134" s="108" t="e">
        <f>IF($A134=3,IF($A$80=1,TEXT(INDEX($D$90:$M$99,MATCH($C134,$A$90:$A$99,0),MATCH(AI$120,$D$89:$M$89,0)),$Q$4),TEXT(INDEX($D$5:$M$14,MATCH($C134,$B$5:$B$14,0),MATCH(AI$120,$D$4:$M$4,0)),$Q$4)),$B$84)</f>
        <v>#N/A</v>
      </c>
      <c r="AJ134" s="108" t="e">
        <f>IF($A134=3,IF($A$80=1,TEXT(INDEX($D$90:$M$99,MATCH($C134,$A$90:$A$99,0),MATCH(AJ$120,$D$89:$M$89,0)),$Q$4),TEXT(INDEX($D$5:$M$14,MATCH($C134,$B$5:$B$14,0),MATCH(AJ$120,$D$4:$M$4,0)),$Q$4)),$B$84)</f>
        <v>#N/A</v>
      </c>
      <c r="AK134" s="109" t="e">
        <f>IF($A134=3,IF($A$80=1,TEXT(INDEX($D$90:$M$99,MATCH($C134,$A$90:$A$99,0),MATCH(AK$120,$D$89:$M$89,0)),$Q$4),TEXT(INDEX($D$5:$M$14,MATCH($C134,$B$5:$B$14,0),MATCH(AK$120,$D$4:$M$4,0)),$Q$4)),$B$84)</f>
        <v>#N/A</v>
      </c>
      <c r="AL134" s="16" t="e">
        <f>IF($A134=3,$C134,$B$84)</f>
        <v>#N/A</v>
      </c>
      <c r="AM134" s="59" t="e">
        <f>IF($A134=3,VLOOKUP($C134,$A$90:$B$100,2,0),$B$84)</f>
        <v>#N/A</v>
      </c>
      <c r="AN134" s="79"/>
    </row>
    <row r="135" spans="1:40" x14ac:dyDescent="0.2">
      <c r="A135" s="1">
        <f t="shared" si="7"/>
        <v>5</v>
      </c>
      <c r="B135" s="1">
        <f t="shared" si="8"/>
        <v>3</v>
      </c>
      <c r="C135" t="str">
        <f t="shared" si="9"/>
        <v>Col 3</v>
      </c>
      <c r="D135" s="71">
        <f>D134</f>
        <v>22.758620689655174</v>
      </c>
      <c r="E135" s="48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54" t="e">
        <f>IF($A135=3,INDEX($D$104:$M$113,MATCH($C135,$A$104:$A$113,0),MATCH(O$120,$D$103:$M$103,0))+E134/2,$B$84)</f>
        <v>#N/A</v>
      </c>
      <c r="P135" s="6" t="e">
        <f>IF($A135=3,INDEX($D$104:$M$113,MATCH($C135,$A$104:$A$113,0),MATCH(P$120,$D$103:$M$103,0))+F134/2,$B$84)</f>
        <v>#N/A</v>
      </c>
      <c r="Q135" s="6" t="e">
        <f>IF($A135=3,INDEX($D$104:$M$113,MATCH($C135,$A$104:$A$113,0),MATCH(Q$120,$D$103:$M$103,0))+G134/2,$B$84)</f>
        <v>#N/A</v>
      </c>
      <c r="R135" s="6" t="e">
        <f>IF($A135=3,INDEX($D$104:$M$113,MATCH($C135,$A$104:$A$113,0),MATCH(R$120,$D$103:$M$103,0))+H134/2,$B$84)</f>
        <v>#N/A</v>
      </c>
      <c r="S135" s="6" t="e">
        <f>IF($A135=3,INDEX($D$104:$M$113,MATCH($C135,$A$104:$A$113,0),MATCH(S$120,$D$103:$M$103,0))+I134/2,$B$84)</f>
        <v>#N/A</v>
      </c>
      <c r="T135" s="6" t="e">
        <f>IF($A135=3,INDEX($D$104:$M$113,MATCH($C135,$A$104:$A$113,0),MATCH(T$120,$D$103:$M$103,0))+J134/2,$B$84)</f>
        <v>#N/A</v>
      </c>
      <c r="U135" s="6" t="e">
        <f>IF($A135=3,INDEX($D$104:$M$113,MATCH($C135,$A$104:$A$113,0),MATCH(U$120,$D$103:$M$103,0))+K134/2,$B$84)</f>
        <v>#N/A</v>
      </c>
      <c r="V135" s="6" t="e">
        <f>IF($A135=3,INDEX($D$104:$M$113,MATCH($C135,$A$104:$A$113,0),MATCH(V$120,$D$103:$M$103,0))+L134/2,$B$84)</f>
        <v>#N/A</v>
      </c>
      <c r="W135" s="6" t="e">
        <f>IF($A135=3,INDEX($D$104:$M$113,MATCH($C135,$A$104:$A$113,0),MATCH(W$120,$D$103:$M$103,0))+M134/2,$B$84)</f>
        <v>#N/A</v>
      </c>
      <c r="X135" s="11" t="e">
        <f>IF($A135=3,INDEX($D$104:$M$113,MATCH($C135,$A$104:$A$113,0),MATCH(X$120,$D$103:$M$103,0))+N134/2,$B$84)</f>
        <v>#N/A</v>
      </c>
      <c r="Y135" s="54" t="e">
        <f>IF($A135=3,IF($C135=0,$B$84,0),$B$84)</f>
        <v>#N/A</v>
      </c>
      <c r="Z135" s="11" t="e">
        <f>IF($A135=3,IF($C135=0,$B$84,1),$B$84)</f>
        <v>#N/A</v>
      </c>
      <c r="AA135" s="4" t="e">
        <f>$B$84</f>
        <v>#N/A</v>
      </c>
      <c r="AB135" s="107" t="e">
        <f>IF($A135=3,IF($A$80=1,TEXT(INDEX($D$90:$M$99,MATCH($C135,$A$90:$A$99,0),MATCH(AB$120,$D$89:$M$89,0)),$Q$4),TEXT(INDEX($D$5:$M$14,MATCH($C135,$B$5:$B$14,0),MATCH(AB$120,$D$4:$M$4,0)),$Q$4)),$B$84)</f>
        <v>#N/A</v>
      </c>
      <c r="AC135" s="108" t="e">
        <f>IF($A135=3,IF($A$80=1,TEXT(INDEX($D$90:$M$99,MATCH($C135,$A$90:$A$99,0),MATCH(AC$120,$D$89:$M$89,0)),$Q$4),TEXT(INDEX($D$5:$M$14,MATCH($C135,$B$5:$B$14,0),MATCH(AC$120,$D$4:$M$4,0)),$Q$4)),$B$84)</f>
        <v>#N/A</v>
      </c>
      <c r="AD135" s="108" t="e">
        <f>IF($A135=3,IF($A$80=1,TEXT(INDEX($D$90:$M$99,MATCH($C135,$A$90:$A$99,0),MATCH(AD$120,$D$89:$M$89,0)),$Q$4),TEXT(INDEX($D$5:$M$14,MATCH($C135,$B$5:$B$14,0),MATCH(AD$120,$D$4:$M$4,0)),$Q$4)),$B$84)</f>
        <v>#N/A</v>
      </c>
      <c r="AE135" s="108" t="e">
        <f>IF($A135=3,IF($A$80=1,TEXT(INDEX($D$90:$M$99,MATCH($C135,$A$90:$A$99,0),MATCH(AE$120,$D$89:$M$89,0)),$Q$4),TEXT(INDEX($D$5:$M$14,MATCH($C135,$B$5:$B$14,0),MATCH(AE$120,$D$4:$M$4,0)),$Q$4)),$B$84)</f>
        <v>#N/A</v>
      </c>
      <c r="AF135" s="108" t="e">
        <f>IF($A135=3,IF($A$80=1,TEXT(INDEX($D$90:$M$99,MATCH($C135,$A$90:$A$99,0),MATCH(AF$120,$D$89:$M$89,0)),$Q$4),TEXT(INDEX($D$5:$M$14,MATCH($C135,$B$5:$B$14,0),MATCH(AF$120,$D$4:$M$4,0)),$Q$4)),$B$84)</f>
        <v>#N/A</v>
      </c>
      <c r="AG135" s="108" t="e">
        <f>IF($A135=3,IF($A$80=1,TEXT(INDEX($D$90:$M$99,MATCH($C135,$A$90:$A$99,0),MATCH(AG$120,$D$89:$M$89,0)),$Q$4),TEXT(INDEX($D$5:$M$14,MATCH($C135,$B$5:$B$14,0),MATCH(AG$120,$D$4:$M$4,0)),$Q$4)),$B$84)</f>
        <v>#N/A</v>
      </c>
      <c r="AH135" s="108" t="e">
        <f>IF($A135=3,IF($A$80=1,TEXT(INDEX($D$90:$M$99,MATCH($C135,$A$90:$A$99,0),MATCH(AH$120,$D$89:$M$89,0)),$Q$4),TEXT(INDEX($D$5:$M$14,MATCH($C135,$B$5:$B$14,0),MATCH(AH$120,$D$4:$M$4,0)),$Q$4)),$B$84)</f>
        <v>#N/A</v>
      </c>
      <c r="AI135" s="108" t="e">
        <f>IF($A135=3,IF($A$80=1,TEXT(INDEX($D$90:$M$99,MATCH($C135,$A$90:$A$99,0),MATCH(AI$120,$D$89:$M$89,0)),$Q$4),TEXT(INDEX($D$5:$M$14,MATCH($C135,$B$5:$B$14,0),MATCH(AI$120,$D$4:$M$4,0)),$Q$4)),$B$84)</f>
        <v>#N/A</v>
      </c>
      <c r="AJ135" s="108" t="e">
        <f>IF($A135=3,IF($A$80=1,TEXT(INDEX($D$90:$M$99,MATCH($C135,$A$90:$A$99,0),MATCH(AJ$120,$D$89:$M$89,0)),$Q$4),TEXT(INDEX($D$5:$M$14,MATCH($C135,$B$5:$B$14,0),MATCH(AJ$120,$D$4:$M$4,0)),$Q$4)),$B$84)</f>
        <v>#N/A</v>
      </c>
      <c r="AK135" s="109" t="e">
        <f>IF($A135=3,IF($A$80=1,TEXT(INDEX($D$90:$M$99,MATCH($C135,$A$90:$A$99,0),MATCH(AK$120,$D$89:$M$89,0)),$Q$4),TEXT(INDEX($D$5:$M$14,MATCH($C135,$B$5:$B$14,0),MATCH(AK$120,$D$4:$M$4,0)),$Q$4)),$B$84)</f>
        <v>#N/A</v>
      </c>
      <c r="AL135" s="16" t="e">
        <f>IF($A135=3,$C135,$B$84)</f>
        <v>#N/A</v>
      </c>
      <c r="AM135" s="59" t="e">
        <f>IF($A135=3,VLOOKUP($C135,$A$90:$B$100,2,0),$B$84)</f>
        <v>#N/A</v>
      </c>
      <c r="AN135" s="79"/>
    </row>
    <row r="136" spans="1:40" x14ac:dyDescent="0.2">
      <c r="A136" s="1">
        <f t="shared" si="7"/>
        <v>1</v>
      </c>
      <c r="B136" s="1">
        <f t="shared" si="8"/>
        <v>4</v>
      </c>
      <c r="C136" t="str">
        <f t="shared" si="9"/>
        <v>Col 4</v>
      </c>
      <c r="D136" s="71">
        <f>D135</f>
        <v>22.758620689655174</v>
      </c>
      <c r="E136" s="46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54" t="e">
        <f>IF($A136=3,INDEX($D$104:$M$113,MATCH($C136,$A$104:$A$113,0),MATCH(O$120,$D$103:$M$103,0))+E135/2,$B$84)</f>
        <v>#N/A</v>
      </c>
      <c r="P136" s="6" t="e">
        <f>IF($A136=3,INDEX($D$104:$M$113,MATCH($C136,$A$104:$A$113,0),MATCH(P$120,$D$103:$M$103,0))+F135/2,$B$84)</f>
        <v>#N/A</v>
      </c>
      <c r="Q136" s="6" t="e">
        <f>IF($A136=3,INDEX($D$104:$M$113,MATCH($C136,$A$104:$A$113,0),MATCH(Q$120,$D$103:$M$103,0))+G135/2,$B$84)</f>
        <v>#N/A</v>
      </c>
      <c r="R136" s="6" t="e">
        <f>IF($A136=3,INDEX($D$104:$M$113,MATCH($C136,$A$104:$A$113,0),MATCH(R$120,$D$103:$M$103,0))+H135/2,$B$84)</f>
        <v>#N/A</v>
      </c>
      <c r="S136" s="6" t="e">
        <f>IF($A136=3,INDEX($D$104:$M$113,MATCH($C136,$A$104:$A$113,0),MATCH(S$120,$D$103:$M$103,0))+I135/2,$B$84)</f>
        <v>#N/A</v>
      </c>
      <c r="T136" s="6" t="e">
        <f>IF($A136=3,INDEX($D$104:$M$113,MATCH($C136,$A$104:$A$113,0),MATCH(T$120,$D$103:$M$103,0))+J135/2,$B$84)</f>
        <v>#N/A</v>
      </c>
      <c r="U136" s="6" t="e">
        <f>IF($A136=3,INDEX($D$104:$M$113,MATCH($C136,$A$104:$A$113,0),MATCH(U$120,$D$103:$M$103,0))+K135/2,$B$84)</f>
        <v>#N/A</v>
      </c>
      <c r="V136" s="6" t="e">
        <f>IF($A136=3,INDEX($D$104:$M$113,MATCH($C136,$A$104:$A$113,0),MATCH(V$120,$D$103:$M$103,0))+L135/2,$B$84)</f>
        <v>#N/A</v>
      </c>
      <c r="W136" s="6" t="e">
        <f>IF($A136=3,INDEX($D$104:$M$113,MATCH($C136,$A$104:$A$113,0),MATCH(W$120,$D$103:$M$103,0))+M135/2,$B$84)</f>
        <v>#N/A</v>
      </c>
      <c r="X136" s="11" t="e">
        <f>IF($A136=3,INDEX($D$104:$M$113,MATCH($C136,$A$104:$A$113,0),MATCH(X$120,$D$103:$M$103,0))+N135/2,$B$84)</f>
        <v>#N/A</v>
      </c>
      <c r="Y136" s="54" t="e">
        <f>IF($A136=3,IF($C136=0,$B$84,0),$B$84)</f>
        <v>#N/A</v>
      </c>
      <c r="Z136" s="11" t="e">
        <f>IF($A136=3,IF($C136=0,$B$84,1),$B$84)</f>
        <v>#N/A</v>
      </c>
      <c r="AA136" s="4" t="e">
        <f>$B$84</f>
        <v>#N/A</v>
      </c>
      <c r="AB136" s="107" t="e">
        <f>IF($A136=3,IF($A$80=1,TEXT(INDEX($D$90:$M$99,MATCH($C136,$A$90:$A$99,0),MATCH(AB$120,$D$89:$M$89,0)),$Q$4),TEXT(INDEX($D$5:$M$14,MATCH($C136,$B$5:$B$14,0),MATCH(AB$120,$D$4:$M$4,0)),$Q$4)),$B$84)</f>
        <v>#N/A</v>
      </c>
      <c r="AC136" s="108" t="e">
        <f>IF($A136=3,IF($A$80=1,TEXT(INDEX($D$90:$M$99,MATCH($C136,$A$90:$A$99,0),MATCH(AC$120,$D$89:$M$89,0)),$Q$4),TEXT(INDEX($D$5:$M$14,MATCH($C136,$B$5:$B$14,0),MATCH(AC$120,$D$4:$M$4,0)),$Q$4)),$B$84)</f>
        <v>#N/A</v>
      </c>
      <c r="AD136" s="108" t="e">
        <f>IF($A136=3,IF($A$80=1,TEXT(INDEX($D$90:$M$99,MATCH($C136,$A$90:$A$99,0),MATCH(AD$120,$D$89:$M$89,0)),$Q$4),TEXT(INDEX($D$5:$M$14,MATCH($C136,$B$5:$B$14,0),MATCH(AD$120,$D$4:$M$4,0)),$Q$4)),$B$84)</f>
        <v>#N/A</v>
      </c>
      <c r="AE136" s="108" t="e">
        <f>IF($A136=3,IF($A$80=1,TEXT(INDEX($D$90:$M$99,MATCH($C136,$A$90:$A$99,0),MATCH(AE$120,$D$89:$M$89,0)),$Q$4),TEXT(INDEX($D$5:$M$14,MATCH($C136,$B$5:$B$14,0),MATCH(AE$120,$D$4:$M$4,0)),$Q$4)),$B$84)</f>
        <v>#N/A</v>
      </c>
      <c r="AF136" s="108" t="e">
        <f>IF($A136=3,IF($A$80=1,TEXT(INDEX($D$90:$M$99,MATCH($C136,$A$90:$A$99,0),MATCH(AF$120,$D$89:$M$89,0)),$Q$4),TEXT(INDEX($D$5:$M$14,MATCH($C136,$B$5:$B$14,0),MATCH(AF$120,$D$4:$M$4,0)),$Q$4)),$B$84)</f>
        <v>#N/A</v>
      </c>
      <c r="AG136" s="108" t="e">
        <f>IF($A136=3,IF($A$80=1,TEXT(INDEX($D$90:$M$99,MATCH($C136,$A$90:$A$99,0),MATCH(AG$120,$D$89:$M$89,0)),$Q$4),TEXT(INDEX($D$5:$M$14,MATCH($C136,$B$5:$B$14,0),MATCH(AG$120,$D$4:$M$4,0)),$Q$4)),$B$84)</f>
        <v>#N/A</v>
      </c>
      <c r="AH136" s="108" t="e">
        <f>IF($A136=3,IF($A$80=1,TEXT(INDEX($D$90:$M$99,MATCH($C136,$A$90:$A$99,0),MATCH(AH$120,$D$89:$M$89,0)),$Q$4),TEXT(INDEX($D$5:$M$14,MATCH($C136,$B$5:$B$14,0),MATCH(AH$120,$D$4:$M$4,0)),$Q$4)),$B$84)</f>
        <v>#N/A</v>
      </c>
      <c r="AI136" s="108" t="e">
        <f>IF($A136=3,IF($A$80=1,TEXT(INDEX($D$90:$M$99,MATCH($C136,$A$90:$A$99,0),MATCH(AI$120,$D$89:$M$89,0)),$Q$4),TEXT(INDEX($D$5:$M$14,MATCH($C136,$B$5:$B$14,0),MATCH(AI$120,$D$4:$M$4,0)),$Q$4)),$B$84)</f>
        <v>#N/A</v>
      </c>
      <c r="AJ136" s="108" t="e">
        <f>IF($A136=3,IF($A$80=1,TEXT(INDEX($D$90:$M$99,MATCH($C136,$A$90:$A$99,0),MATCH(AJ$120,$D$89:$M$89,0)),$Q$4),TEXT(INDEX($D$5:$M$14,MATCH($C136,$B$5:$B$14,0),MATCH(AJ$120,$D$4:$M$4,0)),$Q$4)),$B$84)</f>
        <v>#N/A</v>
      </c>
      <c r="AK136" s="109" t="e">
        <f>IF($A136=3,IF($A$80=1,TEXT(INDEX($D$90:$M$99,MATCH($C136,$A$90:$A$99,0),MATCH(AK$120,$D$89:$M$89,0)),$Q$4),TEXT(INDEX($D$5:$M$14,MATCH($C136,$B$5:$B$14,0),MATCH(AK$120,$D$4:$M$4,0)),$Q$4)),$B$84)</f>
        <v>#N/A</v>
      </c>
      <c r="AL136" s="16" t="e">
        <f>IF($A136=3,$C136,$B$84)</f>
        <v>#N/A</v>
      </c>
      <c r="AM136" s="59" t="e">
        <f>IF($A136=3,VLOOKUP($C136,$A$90:$B$100,2,0),$B$84)</f>
        <v>#N/A</v>
      </c>
      <c r="AN136" s="79"/>
    </row>
    <row r="137" spans="1:40" x14ac:dyDescent="0.2">
      <c r="A137" s="1">
        <f t="shared" si="7"/>
        <v>2</v>
      </c>
      <c r="B137" s="1">
        <f t="shared" si="8"/>
        <v>4</v>
      </c>
      <c r="C137" t="str">
        <f t="shared" si="9"/>
        <v>Col 4</v>
      </c>
      <c r="D137" s="71">
        <f>D136</f>
        <v>22.758620689655174</v>
      </c>
      <c r="E137" s="48">
        <f>E138</f>
        <v>7.6923076923076927E-2</v>
      </c>
      <c r="F137" s="6">
        <f t="shared" ref="F137" si="50">F138</f>
        <v>7.6923076923076927E-2</v>
      </c>
      <c r="G137" s="6">
        <f t="shared" ref="G137" si="51">G138</f>
        <v>7.6923076923076927E-2</v>
      </c>
      <c r="H137" s="6">
        <f t="shared" ref="H137" si="52">H138</f>
        <v>0.30769230769230771</v>
      </c>
      <c r="I137" s="6">
        <f t="shared" ref="I137" si="53">I138</f>
        <v>7.6923076923076927E-2</v>
      </c>
      <c r="J137" s="6">
        <f t="shared" ref="J137" si="54">J138</f>
        <v>7.6923076923076927E-2</v>
      </c>
      <c r="K137" s="6">
        <f t="shared" ref="K137" si="55">K138</f>
        <v>7.6923076923076927E-2</v>
      </c>
      <c r="L137" s="6">
        <f t="shared" ref="L137" si="56">L138</f>
        <v>7.6923076923076927E-2</v>
      </c>
      <c r="M137" s="6">
        <f t="shared" ref="M137" si="57">M138</f>
        <v>7.6923076923076927E-2</v>
      </c>
      <c r="N137" s="6">
        <f t="shared" ref="N137" si="58">N138</f>
        <v>7.6923076923076927E-2</v>
      </c>
      <c r="O137" s="54" t="e">
        <f>IF($A137=3,INDEX($D$104:$M$113,MATCH($C137,$A$104:$A$113,0),MATCH(O$120,$D$103:$M$103,0))+E136/2,$B$84)</f>
        <v>#N/A</v>
      </c>
      <c r="P137" s="6" t="e">
        <f>IF($A137=3,INDEX($D$104:$M$113,MATCH($C137,$A$104:$A$113,0),MATCH(P$120,$D$103:$M$103,0))+F136/2,$B$84)</f>
        <v>#N/A</v>
      </c>
      <c r="Q137" s="6" t="e">
        <f>IF($A137=3,INDEX($D$104:$M$113,MATCH($C137,$A$104:$A$113,0),MATCH(Q$120,$D$103:$M$103,0))+G136/2,$B$84)</f>
        <v>#N/A</v>
      </c>
      <c r="R137" s="6" t="e">
        <f>IF($A137=3,INDEX($D$104:$M$113,MATCH($C137,$A$104:$A$113,0),MATCH(R$120,$D$103:$M$103,0))+H136/2,$B$84)</f>
        <v>#N/A</v>
      </c>
      <c r="S137" s="6" t="e">
        <f>IF($A137=3,INDEX($D$104:$M$113,MATCH($C137,$A$104:$A$113,0),MATCH(S$120,$D$103:$M$103,0))+I136/2,$B$84)</f>
        <v>#N/A</v>
      </c>
      <c r="T137" s="6" t="e">
        <f>IF($A137=3,INDEX($D$104:$M$113,MATCH($C137,$A$104:$A$113,0),MATCH(T$120,$D$103:$M$103,0))+J136/2,$B$84)</f>
        <v>#N/A</v>
      </c>
      <c r="U137" s="6" t="e">
        <f>IF($A137=3,INDEX($D$104:$M$113,MATCH($C137,$A$104:$A$113,0),MATCH(U$120,$D$103:$M$103,0))+K136/2,$B$84)</f>
        <v>#N/A</v>
      </c>
      <c r="V137" s="6" t="e">
        <f>IF($A137=3,INDEX($D$104:$M$113,MATCH($C137,$A$104:$A$113,0),MATCH(V$120,$D$103:$M$103,0))+L136/2,$B$84)</f>
        <v>#N/A</v>
      </c>
      <c r="W137" s="6" t="e">
        <f>IF($A137=3,INDEX($D$104:$M$113,MATCH($C137,$A$104:$A$113,0),MATCH(W$120,$D$103:$M$103,0))+M136/2,$B$84)</f>
        <v>#N/A</v>
      </c>
      <c r="X137" s="11" t="e">
        <f>IF($A137=3,INDEX($D$104:$M$113,MATCH($C137,$A$104:$A$113,0),MATCH(X$120,$D$103:$M$103,0))+N136/2,$B$84)</f>
        <v>#N/A</v>
      </c>
      <c r="Y137" s="54" t="e">
        <f>IF($A137=3,IF($C137=0,$B$84,0),$B$84)</f>
        <v>#N/A</v>
      </c>
      <c r="Z137" s="11" t="e">
        <f>IF($A137=3,IF($C137=0,$B$84,1),$B$84)</f>
        <v>#N/A</v>
      </c>
      <c r="AA137" s="4" t="e">
        <f>$B$84</f>
        <v>#N/A</v>
      </c>
      <c r="AB137" s="107" t="e">
        <f>IF($A137=3,IF($A$80=1,TEXT(INDEX($D$90:$M$99,MATCH($C137,$A$90:$A$99,0),MATCH(AB$120,$D$89:$M$89,0)),$Q$4),TEXT(INDEX($D$5:$M$14,MATCH($C137,$B$5:$B$14,0),MATCH(AB$120,$D$4:$M$4,0)),$Q$4)),$B$84)</f>
        <v>#N/A</v>
      </c>
      <c r="AC137" s="108" t="e">
        <f>IF($A137=3,IF($A$80=1,TEXT(INDEX($D$90:$M$99,MATCH($C137,$A$90:$A$99,0),MATCH(AC$120,$D$89:$M$89,0)),$Q$4),TEXT(INDEX($D$5:$M$14,MATCH($C137,$B$5:$B$14,0),MATCH(AC$120,$D$4:$M$4,0)),$Q$4)),$B$84)</f>
        <v>#N/A</v>
      </c>
      <c r="AD137" s="108" t="e">
        <f>IF($A137=3,IF($A$80=1,TEXT(INDEX($D$90:$M$99,MATCH($C137,$A$90:$A$99,0),MATCH(AD$120,$D$89:$M$89,0)),$Q$4),TEXT(INDEX($D$5:$M$14,MATCH($C137,$B$5:$B$14,0),MATCH(AD$120,$D$4:$M$4,0)),$Q$4)),$B$84)</f>
        <v>#N/A</v>
      </c>
      <c r="AE137" s="108" t="e">
        <f>IF($A137=3,IF($A$80=1,TEXT(INDEX($D$90:$M$99,MATCH($C137,$A$90:$A$99,0),MATCH(AE$120,$D$89:$M$89,0)),$Q$4),TEXT(INDEX($D$5:$M$14,MATCH($C137,$B$5:$B$14,0),MATCH(AE$120,$D$4:$M$4,0)),$Q$4)),$B$84)</f>
        <v>#N/A</v>
      </c>
      <c r="AF137" s="108" t="e">
        <f>IF($A137=3,IF($A$80=1,TEXT(INDEX($D$90:$M$99,MATCH($C137,$A$90:$A$99,0),MATCH(AF$120,$D$89:$M$89,0)),$Q$4),TEXT(INDEX($D$5:$M$14,MATCH($C137,$B$5:$B$14,0),MATCH(AF$120,$D$4:$M$4,0)),$Q$4)),$B$84)</f>
        <v>#N/A</v>
      </c>
      <c r="AG137" s="108" t="e">
        <f>IF($A137=3,IF($A$80=1,TEXT(INDEX($D$90:$M$99,MATCH($C137,$A$90:$A$99,0),MATCH(AG$120,$D$89:$M$89,0)),$Q$4),TEXT(INDEX($D$5:$M$14,MATCH($C137,$B$5:$B$14,0),MATCH(AG$120,$D$4:$M$4,0)),$Q$4)),$B$84)</f>
        <v>#N/A</v>
      </c>
      <c r="AH137" s="108" t="e">
        <f>IF($A137=3,IF($A$80=1,TEXT(INDEX($D$90:$M$99,MATCH($C137,$A$90:$A$99,0),MATCH(AH$120,$D$89:$M$89,0)),$Q$4),TEXT(INDEX($D$5:$M$14,MATCH($C137,$B$5:$B$14,0),MATCH(AH$120,$D$4:$M$4,0)),$Q$4)),$B$84)</f>
        <v>#N/A</v>
      </c>
      <c r="AI137" s="108" t="e">
        <f>IF($A137=3,IF($A$80=1,TEXT(INDEX($D$90:$M$99,MATCH($C137,$A$90:$A$99,0),MATCH(AI$120,$D$89:$M$89,0)),$Q$4),TEXT(INDEX($D$5:$M$14,MATCH($C137,$B$5:$B$14,0),MATCH(AI$120,$D$4:$M$4,0)),$Q$4)),$B$84)</f>
        <v>#N/A</v>
      </c>
      <c r="AJ137" s="108" t="e">
        <f>IF($A137=3,IF($A$80=1,TEXT(INDEX($D$90:$M$99,MATCH($C137,$A$90:$A$99,0),MATCH(AJ$120,$D$89:$M$89,0)),$Q$4),TEXT(INDEX($D$5:$M$14,MATCH($C137,$B$5:$B$14,0),MATCH(AJ$120,$D$4:$M$4,0)),$Q$4)),$B$84)</f>
        <v>#N/A</v>
      </c>
      <c r="AK137" s="109" t="e">
        <f>IF($A137=3,IF($A$80=1,TEXT(INDEX($D$90:$M$99,MATCH($C137,$A$90:$A$99,0),MATCH(AK$120,$D$89:$M$89,0)),$Q$4),TEXT(INDEX($D$5:$M$14,MATCH($C137,$B$5:$B$14,0),MATCH(AK$120,$D$4:$M$4,0)),$Q$4)),$B$84)</f>
        <v>#N/A</v>
      </c>
      <c r="AL137" s="16" t="e">
        <f>IF($A137=3,$C137,$B$84)</f>
        <v>#N/A</v>
      </c>
      <c r="AM137" s="59" t="e">
        <f>IF($A137=3,VLOOKUP($C137,$A$90:$B$100,2,0),$B$84)</f>
        <v>#N/A</v>
      </c>
      <c r="AN137" s="79"/>
    </row>
    <row r="138" spans="1:40" x14ac:dyDescent="0.2">
      <c r="A138" s="1">
        <f t="shared" si="7"/>
        <v>3</v>
      </c>
      <c r="B138" s="1">
        <f t="shared" si="8"/>
        <v>4</v>
      </c>
      <c r="C138" t="str">
        <f t="shared" si="9"/>
        <v>Col 4</v>
      </c>
      <c r="D138" s="71">
        <f>AVERAGE(D139,D137)</f>
        <v>27.241379310344829</v>
      </c>
      <c r="E138" s="46">
        <f>VLOOKUP($C138,$A$90:$M$100,E$117,0)</f>
        <v>7.6923076923076927E-2</v>
      </c>
      <c r="F138" s="47">
        <f t="shared" ref="F138:N138" si="59">VLOOKUP($C138,$A$90:$M$100,F$117,0)</f>
        <v>7.6923076923076927E-2</v>
      </c>
      <c r="G138" s="47">
        <f t="shared" si="59"/>
        <v>7.6923076923076927E-2</v>
      </c>
      <c r="H138" s="47">
        <f t="shared" si="59"/>
        <v>0.30769230769230771</v>
      </c>
      <c r="I138" s="47">
        <f t="shared" si="59"/>
        <v>7.6923076923076927E-2</v>
      </c>
      <c r="J138" s="47">
        <f t="shared" si="59"/>
        <v>7.6923076923076927E-2</v>
      </c>
      <c r="K138" s="47">
        <f t="shared" si="59"/>
        <v>7.6923076923076927E-2</v>
      </c>
      <c r="L138" s="47">
        <f t="shared" si="59"/>
        <v>7.6923076923076927E-2</v>
      </c>
      <c r="M138" s="47">
        <f t="shared" si="59"/>
        <v>7.6923076923076927E-2</v>
      </c>
      <c r="N138" s="47">
        <f t="shared" si="59"/>
        <v>7.6923076923076927E-2</v>
      </c>
      <c r="O138" s="54">
        <f>IF($A138=3,INDEX($D$104:$M$113,MATCH($C138,$A$104:$A$113,0),MATCH(O$120,$D$103:$M$103,0))+E137/2,$B$84)</f>
        <v>3.8461538461538464E-2</v>
      </c>
      <c r="P138" s="6">
        <f>IF($A138=3,INDEX($D$104:$M$113,MATCH($C138,$A$104:$A$113,0),MATCH(P$120,$D$103:$M$103,0))+F137/2,$B$84)</f>
        <v>0.11538461538461539</v>
      </c>
      <c r="Q138" s="6">
        <f>IF($A138=3,INDEX($D$104:$M$113,MATCH($C138,$A$104:$A$113,0),MATCH(Q$120,$D$103:$M$103,0))+G137/2,$B$84)</f>
        <v>0.19230769230769232</v>
      </c>
      <c r="R138" s="6">
        <f>IF($A138=3,INDEX($D$104:$M$113,MATCH($C138,$A$104:$A$113,0),MATCH(R$120,$D$103:$M$103,0))+H137/2,$B$84)</f>
        <v>0.38461538461538464</v>
      </c>
      <c r="S138" s="6">
        <f>IF($A138=3,INDEX($D$104:$M$113,MATCH($C138,$A$104:$A$113,0),MATCH(S$120,$D$103:$M$103,0))+I137/2,$B$84)</f>
        <v>0.57692307692307698</v>
      </c>
      <c r="T138" s="6">
        <f>IF($A138=3,INDEX($D$104:$M$113,MATCH($C138,$A$104:$A$113,0),MATCH(T$120,$D$103:$M$103,0))+J137/2,$B$84)</f>
        <v>0.65384615384615385</v>
      </c>
      <c r="U138" s="6">
        <f>IF($A138=3,INDEX($D$104:$M$113,MATCH($C138,$A$104:$A$113,0),MATCH(U$120,$D$103:$M$103,0))+K137/2,$B$84)</f>
        <v>0.73076923076923073</v>
      </c>
      <c r="V138" s="6">
        <f>IF($A138=3,INDEX($D$104:$M$113,MATCH($C138,$A$104:$A$113,0),MATCH(V$120,$D$103:$M$103,0))+L137/2,$B$84)</f>
        <v>0.8076923076923076</v>
      </c>
      <c r="W138" s="6">
        <f>IF($A138=3,INDEX($D$104:$M$113,MATCH($C138,$A$104:$A$113,0),MATCH(W$120,$D$103:$M$103,0))+M137/2,$B$84)</f>
        <v>0.88461538461538447</v>
      </c>
      <c r="X138" s="11">
        <f>IF($A138=3,INDEX($D$104:$M$113,MATCH($C138,$A$104:$A$113,0),MATCH(X$120,$D$103:$M$103,0))+N137/2,$B$84)</f>
        <v>0.96153846153846134</v>
      </c>
      <c r="Y138" s="54">
        <f>IF($A138=3,IF($C138=0,$B$84,0),$B$84)</f>
        <v>0</v>
      </c>
      <c r="Z138" s="11">
        <f>IF($A138=3,IF($C138=0,$B$84,1),$B$84)</f>
        <v>1</v>
      </c>
      <c r="AA138" s="4" t="e">
        <f>$B$84</f>
        <v>#N/A</v>
      </c>
      <c r="AB138" s="107" t="str">
        <f>IF($A138=3,IF($A$80=1,TEXT(INDEX($D$90:$M$99,MATCH($C138,$A$90:$A$99,0),MATCH(AB$120,$D$89:$M$89,0)),$Q$4),TEXT(INDEX($D$5:$M$14,MATCH($C138,$B$5:$B$14,0),MATCH(AB$120,$D$4:$M$4,0)),$Q$4)),$B$84)</f>
        <v>1.0</v>
      </c>
      <c r="AC138" s="108" t="str">
        <f>IF($A138=3,IF($A$80=1,TEXT(INDEX($D$90:$M$99,MATCH($C138,$A$90:$A$99,0),MATCH(AC$120,$D$89:$M$89,0)),$Q$4),TEXT(INDEX($D$5:$M$14,MATCH($C138,$B$5:$B$14,0),MATCH(AC$120,$D$4:$M$4,0)),$Q$4)),$B$84)</f>
        <v>1.0</v>
      </c>
      <c r="AD138" s="108" t="str">
        <f>IF($A138=3,IF($A$80=1,TEXT(INDEX($D$90:$M$99,MATCH($C138,$A$90:$A$99,0),MATCH(AD$120,$D$89:$M$89,0)),$Q$4),TEXT(INDEX($D$5:$M$14,MATCH($C138,$B$5:$B$14,0),MATCH(AD$120,$D$4:$M$4,0)),$Q$4)),$B$84)</f>
        <v>1.0</v>
      </c>
      <c r="AE138" s="108" t="str">
        <f>IF($A138=3,IF($A$80=1,TEXT(INDEX($D$90:$M$99,MATCH($C138,$A$90:$A$99,0),MATCH(AE$120,$D$89:$M$89,0)),$Q$4),TEXT(INDEX($D$5:$M$14,MATCH($C138,$B$5:$B$14,0),MATCH(AE$120,$D$4:$M$4,0)),$Q$4)),$B$84)</f>
        <v>4.0</v>
      </c>
      <c r="AF138" s="108" t="str">
        <f>IF($A138=3,IF($A$80=1,TEXT(INDEX($D$90:$M$99,MATCH($C138,$A$90:$A$99,0),MATCH(AF$120,$D$89:$M$89,0)),$Q$4),TEXT(INDEX($D$5:$M$14,MATCH($C138,$B$5:$B$14,0),MATCH(AF$120,$D$4:$M$4,0)),$Q$4)),$B$84)</f>
        <v>1.0</v>
      </c>
      <c r="AG138" s="108" t="str">
        <f>IF($A138=3,IF($A$80=1,TEXT(INDEX($D$90:$M$99,MATCH($C138,$A$90:$A$99,0),MATCH(AG$120,$D$89:$M$89,0)),$Q$4),TEXT(INDEX($D$5:$M$14,MATCH($C138,$B$5:$B$14,0),MATCH(AG$120,$D$4:$M$4,0)),$Q$4)),$B$84)</f>
        <v>1.0</v>
      </c>
      <c r="AH138" s="108" t="str">
        <f>IF($A138=3,IF($A$80=1,TEXT(INDEX($D$90:$M$99,MATCH($C138,$A$90:$A$99,0),MATCH(AH$120,$D$89:$M$89,0)),$Q$4),TEXT(INDEX($D$5:$M$14,MATCH($C138,$B$5:$B$14,0),MATCH(AH$120,$D$4:$M$4,0)),$Q$4)),$B$84)</f>
        <v>1.0</v>
      </c>
      <c r="AI138" s="108" t="str">
        <f>IF($A138=3,IF($A$80=1,TEXT(INDEX($D$90:$M$99,MATCH($C138,$A$90:$A$99,0),MATCH(AI$120,$D$89:$M$89,0)),$Q$4),TEXT(INDEX($D$5:$M$14,MATCH($C138,$B$5:$B$14,0),MATCH(AI$120,$D$4:$M$4,0)),$Q$4)),$B$84)</f>
        <v>1.0</v>
      </c>
      <c r="AJ138" s="108" t="str">
        <f>IF($A138=3,IF($A$80=1,TEXT(INDEX($D$90:$M$99,MATCH($C138,$A$90:$A$99,0),MATCH(AJ$120,$D$89:$M$89,0)),$Q$4),TEXT(INDEX($D$5:$M$14,MATCH($C138,$B$5:$B$14,0),MATCH(AJ$120,$D$4:$M$4,0)),$Q$4)),$B$84)</f>
        <v>1.0</v>
      </c>
      <c r="AK138" s="109" t="str">
        <f>IF($A138=3,IF($A$80=1,TEXT(INDEX($D$90:$M$99,MATCH($C138,$A$90:$A$99,0),MATCH(AK$120,$D$89:$M$89,0)),$Q$4),TEXT(INDEX($D$5:$M$14,MATCH($C138,$B$5:$B$14,0),MATCH(AK$120,$D$4:$M$4,0)),$Q$4)),$B$84)</f>
        <v>1.0</v>
      </c>
      <c r="AL138" s="16" t="str">
        <f>IF($A138=3,$C138,$B$84)</f>
        <v>Col 4</v>
      </c>
      <c r="AM138" s="59">
        <f>IF($A138=3,VLOOKUP($C138,$A$90:$B$100,2,0),$B$84)</f>
        <v>13</v>
      </c>
      <c r="AN138" s="79"/>
    </row>
    <row r="139" spans="1:40" x14ac:dyDescent="0.2">
      <c r="A139" s="1">
        <f t="shared" si="7"/>
        <v>4</v>
      </c>
      <c r="B139" s="1">
        <f t="shared" si="8"/>
        <v>4</v>
      </c>
      <c r="C139" t="str">
        <f t="shared" si="9"/>
        <v>Col 4</v>
      </c>
      <c r="D139" s="71">
        <f>VLOOKUP($C139,$A$90:$C$100,3,0)+D136</f>
        <v>31.724137931034484</v>
      </c>
      <c r="E139" s="48">
        <f>E138</f>
        <v>7.6923076923076927E-2</v>
      </c>
      <c r="F139" s="6">
        <f t="shared" ref="F139" si="60">F138</f>
        <v>7.6923076923076927E-2</v>
      </c>
      <c r="G139" s="6">
        <f t="shared" ref="G139" si="61">G138</f>
        <v>7.6923076923076927E-2</v>
      </c>
      <c r="H139" s="6">
        <f t="shared" ref="H139" si="62">H138</f>
        <v>0.30769230769230771</v>
      </c>
      <c r="I139" s="6">
        <f t="shared" ref="I139" si="63">I138</f>
        <v>7.6923076923076927E-2</v>
      </c>
      <c r="J139" s="6">
        <f t="shared" ref="J139" si="64">J138</f>
        <v>7.6923076923076927E-2</v>
      </c>
      <c r="K139" s="6">
        <f t="shared" ref="K139" si="65">K138</f>
        <v>7.6923076923076927E-2</v>
      </c>
      <c r="L139" s="6">
        <f t="shared" ref="L139" si="66">L138</f>
        <v>7.6923076923076927E-2</v>
      </c>
      <c r="M139" s="6">
        <f t="shared" ref="M139" si="67">M138</f>
        <v>7.6923076923076927E-2</v>
      </c>
      <c r="N139" s="6">
        <f t="shared" ref="N139" si="68">N138</f>
        <v>7.6923076923076927E-2</v>
      </c>
      <c r="O139" s="54" t="e">
        <f>IF($A139=3,INDEX($D$104:$M$113,MATCH($C139,$A$104:$A$113,0),MATCH(O$120,$D$103:$M$103,0))+E138/2,$B$84)</f>
        <v>#N/A</v>
      </c>
      <c r="P139" s="6" t="e">
        <f>IF($A139=3,INDEX($D$104:$M$113,MATCH($C139,$A$104:$A$113,0),MATCH(P$120,$D$103:$M$103,0))+F138/2,$B$84)</f>
        <v>#N/A</v>
      </c>
      <c r="Q139" s="6" t="e">
        <f>IF($A139=3,INDEX($D$104:$M$113,MATCH($C139,$A$104:$A$113,0),MATCH(Q$120,$D$103:$M$103,0))+G138/2,$B$84)</f>
        <v>#N/A</v>
      </c>
      <c r="R139" s="6" t="e">
        <f>IF($A139=3,INDEX($D$104:$M$113,MATCH($C139,$A$104:$A$113,0),MATCH(R$120,$D$103:$M$103,0))+H138/2,$B$84)</f>
        <v>#N/A</v>
      </c>
      <c r="S139" s="6" t="e">
        <f>IF($A139=3,INDEX($D$104:$M$113,MATCH($C139,$A$104:$A$113,0),MATCH(S$120,$D$103:$M$103,0))+I138/2,$B$84)</f>
        <v>#N/A</v>
      </c>
      <c r="T139" s="6" t="e">
        <f>IF($A139=3,INDEX($D$104:$M$113,MATCH($C139,$A$104:$A$113,0),MATCH(T$120,$D$103:$M$103,0))+J138/2,$B$84)</f>
        <v>#N/A</v>
      </c>
      <c r="U139" s="6" t="e">
        <f>IF($A139=3,INDEX($D$104:$M$113,MATCH($C139,$A$104:$A$113,0),MATCH(U$120,$D$103:$M$103,0))+K138/2,$B$84)</f>
        <v>#N/A</v>
      </c>
      <c r="V139" s="6" t="e">
        <f>IF($A139=3,INDEX($D$104:$M$113,MATCH($C139,$A$104:$A$113,0),MATCH(V$120,$D$103:$M$103,0))+L138/2,$B$84)</f>
        <v>#N/A</v>
      </c>
      <c r="W139" s="6" t="e">
        <f>IF($A139=3,INDEX($D$104:$M$113,MATCH($C139,$A$104:$A$113,0),MATCH(W$120,$D$103:$M$103,0))+M138/2,$B$84)</f>
        <v>#N/A</v>
      </c>
      <c r="X139" s="11" t="e">
        <f>IF($A139=3,INDEX($D$104:$M$113,MATCH($C139,$A$104:$A$113,0),MATCH(X$120,$D$103:$M$103,0))+N138/2,$B$84)</f>
        <v>#N/A</v>
      </c>
      <c r="Y139" s="54" t="e">
        <f>IF($A139=3,IF($C139=0,$B$84,0),$B$84)</f>
        <v>#N/A</v>
      </c>
      <c r="Z139" s="11" t="e">
        <f>IF($A139=3,IF($C139=0,$B$84,1),$B$84)</f>
        <v>#N/A</v>
      </c>
      <c r="AA139" s="4" t="e">
        <f>$B$84</f>
        <v>#N/A</v>
      </c>
      <c r="AB139" s="107" t="e">
        <f>IF($A139=3,IF($A$80=1,TEXT(INDEX($D$90:$M$99,MATCH($C139,$A$90:$A$99,0),MATCH(AB$120,$D$89:$M$89,0)),$Q$4),TEXT(INDEX($D$5:$M$14,MATCH($C139,$B$5:$B$14,0),MATCH(AB$120,$D$4:$M$4,0)),$Q$4)),$B$84)</f>
        <v>#N/A</v>
      </c>
      <c r="AC139" s="108" t="e">
        <f>IF($A139=3,IF($A$80=1,TEXT(INDEX($D$90:$M$99,MATCH($C139,$A$90:$A$99,0),MATCH(AC$120,$D$89:$M$89,0)),$Q$4),TEXT(INDEX($D$5:$M$14,MATCH($C139,$B$5:$B$14,0),MATCH(AC$120,$D$4:$M$4,0)),$Q$4)),$B$84)</f>
        <v>#N/A</v>
      </c>
      <c r="AD139" s="108" t="e">
        <f>IF($A139=3,IF($A$80=1,TEXT(INDEX($D$90:$M$99,MATCH($C139,$A$90:$A$99,0),MATCH(AD$120,$D$89:$M$89,0)),$Q$4),TEXT(INDEX($D$5:$M$14,MATCH($C139,$B$5:$B$14,0),MATCH(AD$120,$D$4:$M$4,0)),$Q$4)),$B$84)</f>
        <v>#N/A</v>
      </c>
      <c r="AE139" s="108" t="e">
        <f>IF($A139=3,IF($A$80=1,TEXT(INDEX($D$90:$M$99,MATCH($C139,$A$90:$A$99,0),MATCH(AE$120,$D$89:$M$89,0)),$Q$4),TEXT(INDEX($D$5:$M$14,MATCH($C139,$B$5:$B$14,0),MATCH(AE$120,$D$4:$M$4,0)),$Q$4)),$B$84)</f>
        <v>#N/A</v>
      </c>
      <c r="AF139" s="108" t="e">
        <f>IF($A139=3,IF($A$80=1,TEXT(INDEX($D$90:$M$99,MATCH($C139,$A$90:$A$99,0),MATCH(AF$120,$D$89:$M$89,0)),$Q$4),TEXT(INDEX($D$5:$M$14,MATCH($C139,$B$5:$B$14,0),MATCH(AF$120,$D$4:$M$4,0)),$Q$4)),$B$84)</f>
        <v>#N/A</v>
      </c>
      <c r="AG139" s="108" t="e">
        <f>IF($A139=3,IF($A$80=1,TEXT(INDEX($D$90:$M$99,MATCH($C139,$A$90:$A$99,0),MATCH(AG$120,$D$89:$M$89,0)),$Q$4),TEXT(INDEX($D$5:$M$14,MATCH($C139,$B$5:$B$14,0),MATCH(AG$120,$D$4:$M$4,0)),$Q$4)),$B$84)</f>
        <v>#N/A</v>
      </c>
      <c r="AH139" s="108" t="e">
        <f>IF($A139=3,IF($A$80=1,TEXT(INDEX($D$90:$M$99,MATCH($C139,$A$90:$A$99,0),MATCH(AH$120,$D$89:$M$89,0)),$Q$4),TEXT(INDEX($D$5:$M$14,MATCH($C139,$B$5:$B$14,0),MATCH(AH$120,$D$4:$M$4,0)),$Q$4)),$B$84)</f>
        <v>#N/A</v>
      </c>
      <c r="AI139" s="108" t="e">
        <f>IF($A139=3,IF($A$80=1,TEXT(INDEX($D$90:$M$99,MATCH($C139,$A$90:$A$99,0),MATCH(AI$120,$D$89:$M$89,0)),$Q$4),TEXT(INDEX($D$5:$M$14,MATCH($C139,$B$5:$B$14,0),MATCH(AI$120,$D$4:$M$4,0)),$Q$4)),$B$84)</f>
        <v>#N/A</v>
      </c>
      <c r="AJ139" s="108" t="e">
        <f>IF($A139=3,IF($A$80=1,TEXT(INDEX($D$90:$M$99,MATCH($C139,$A$90:$A$99,0),MATCH(AJ$120,$D$89:$M$89,0)),$Q$4),TEXT(INDEX($D$5:$M$14,MATCH($C139,$B$5:$B$14,0),MATCH(AJ$120,$D$4:$M$4,0)),$Q$4)),$B$84)</f>
        <v>#N/A</v>
      </c>
      <c r="AK139" s="109" t="e">
        <f>IF($A139=3,IF($A$80=1,TEXT(INDEX($D$90:$M$99,MATCH($C139,$A$90:$A$99,0),MATCH(AK$120,$D$89:$M$89,0)),$Q$4),TEXT(INDEX($D$5:$M$14,MATCH($C139,$B$5:$B$14,0),MATCH(AK$120,$D$4:$M$4,0)),$Q$4)),$B$84)</f>
        <v>#N/A</v>
      </c>
      <c r="AL139" s="16" t="e">
        <f>IF($A139=3,$C139,$B$84)</f>
        <v>#N/A</v>
      </c>
      <c r="AM139" s="59" t="e">
        <f>IF($A139=3,VLOOKUP($C139,$A$90:$B$100,2,0),$B$84)</f>
        <v>#N/A</v>
      </c>
      <c r="AN139" s="79"/>
    </row>
    <row r="140" spans="1:40" x14ac:dyDescent="0.2">
      <c r="A140" s="1">
        <f t="shared" si="7"/>
        <v>5</v>
      </c>
      <c r="B140" s="1">
        <f t="shared" si="8"/>
        <v>4</v>
      </c>
      <c r="C140" t="str">
        <f t="shared" si="9"/>
        <v>Col 4</v>
      </c>
      <c r="D140" s="71">
        <f>D139</f>
        <v>31.724137931034484</v>
      </c>
      <c r="E140" s="46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54" t="e">
        <f>IF($A140=3,INDEX($D$104:$M$113,MATCH($C140,$A$104:$A$113,0),MATCH(O$120,$D$103:$M$103,0))+E139/2,$B$84)</f>
        <v>#N/A</v>
      </c>
      <c r="P140" s="6" t="e">
        <f>IF($A140=3,INDEX($D$104:$M$113,MATCH($C140,$A$104:$A$113,0),MATCH(P$120,$D$103:$M$103,0))+F139/2,$B$84)</f>
        <v>#N/A</v>
      </c>
      <c r="Q140" s="6" t="e">
        <f>IF($A140=3,INDEX($D$104:$M$113,MATCH($C140,$A$104:$A$113,0),MATCH(Q$120,$D$103:$M$103,0))+G139/2,$B$84)</f>
        <v>#N/A</v>
      </c>
      <c r="R140" s="6" t="e">
        <f>IF($A140=3,INDEX($D$104:$M$113,MATCH($C140,$A$104:$A$113,0),MATCH(R$120,$D$103:$M$103,0))+H139/2,$B$84)</f>
        <v>#N/A</v>
      </c>
      <c r="S140" s="6" t="e">
        <f>IF($A140=3,INDEX($D$104:$M$113,MATCH($C140,$A$104:$A$113,0),MATCH(S$120,$D$103:$M$103,0))+I139/2,$B$84)</f>
        <v>#N/A</v>
      </c>
      <c r="T140" s="6" t="e">
        <f>IF($A140=3,INDEX($D$104:$M$113,MATCH($C140,$A$104:$A$113,0),MATCH(T$120,$D$103:$M$103,0))+J139/2,$B$84)</f>
        <v>#N/A</v>
      </c>
      <c r="U140" s="6" t="e">
        <f>IF($A140=3,INDEX($D$104:$M$113,MATCH($C140,$A$104:$A$113,0),MATCH(U$120,$D$103:$M$103,0))+K139/2,$B$84)</f>
        <v>#N/A</v>
      </c>
      <c r="V140" s="6" t="e">
        <f>IF($A140=3,INDEX($D$104:$M$113,MATCH($C140,$A$104:$A$113,0),MATCH(V$120,$D$103:$M$103,0))+L139/2,$B$84)</f>
        <v>#N/A</v>
      </c>
      <c r="W140" s="6" t="e">
        <f>IF($A140=3,INDEX($D$104:$M$113,MATCH($C140,$A$104:$A$113,0),MATCH(W$120,$D$103:$M$103,0))+M139/2,$B$84)</f>
        <v>#N/A</v>
      </c>
      <c r="X140" s="11" t="e">
        <f>IF($A140=3,INDEX($D$104:$M$113,MATCH($C140,$A$104:$A$113,0),MATCH(X$120,$D$103:$M$103,0))+N139/2,$B$84)</f>
        <v>#N/A</v>
      </c>
      <c r="Y140" s="54" t="e">
        <f>IF($A140=3,IF($C140=0,$B$84,0),$B$84)</f>
        <v>#N/A</v>
      </c>
      <c r="Z140" s="11" t="e">
        <f>IF($A140=3,IF($C140=0,$B$84,1),$B$84)</f>
        <v>#N/A</v>
      </c>
      <c r="AA140" s="4" t="e">
        <f>$B$84</f>
        <v>#N/A</v>
      </c>
      <c r="AB140" s="107" t="e">
        <f>IF($A140=3,IF($A$80=1,TEXT(INDEX($D$90:$M$99,MATCH($C140,$A$90:$A$99,0),MATCH(AB$120,$D$89:$M$89,0)),$Q$4),TEXT(INDEX($D$5:$M$14,MATCH($C140,$B$5:$B$14,0),MATCH(AB$120,$D$4:$M$4,0)),$Q$4)),$B$84)</f>
        <v>#N/A</v>
      </c>
      <c r="AC140" s="108" t="e">
        <f>IF($A140=3,IF($A$80=1,TEXT(INDEX($D$90:$M$99,MATCH($C140,$A$90:$A$99,0),MATCH(AC$120,$D$89:$M$89,0)),$Q$4),TEXT(INDEX($D$5:$M$14,MATCH($C140,$B$5:$B$14,0),MATCH(AC$120,$D$4:$M$4,0)),$Q$4)),$B$84)</f>
        <v>#N/A</v>
      </c>
      <c r="AD140" s="108" t="e">
        <f>IF($A140=3,IF($A$80=1,TEXT(INDEX($D$90:$M$99,MATCH($C140,$A$90:$A$99,0),MATCH(AD$120,$D$89:$M$89,0)),$Q$4),TEXT(INDEX($D$5:$M$14,MATCH($C140,$B$5:$B$14,0),MATCH(AD$120,$D$4:$M$4,0)),$Q$4)),$B$84)</f>
        <v>#N/A</v>
      </c>
      <c r="AE140" s="108" t="e">
        <f>IF($A140=3,IF($A$80=1,TEXT(INDEX($D$90:$M$99,MATCH($C140,$A$90:$A$99,0),MATCH(AE$120,$D$89:$M$89,0)),$Q$4),TEXT(INDEX($D$5:$M$14,MATCH($C140,$B$5:$B$14,0),MATCH(AE$120,$D$4:$M$4,0)),$Q$4)),$B$84)</f>
        <v>#N/A</v>
      </c>
      <c r="AF140" s="108" t="e">
        <f>IF($A140=3,IF($A$80=1,TEXT(INDEX($D$90:$M$99,MATCH($C140,$A$90:$A$99,0),MATCH(AF$120,$D$89:$M$89,0)),$Q$4),TEXT(INDEX($D$5:$M$14,MATCH($C140,$B$5:$B$14,0),MATCH(AF$120,$D$4:$M$4,0)),$Q$4)),$B$84)</f>
        <v>#N/A</v>
      </c>
      <c r="AG140" s="108" t="e">
        <f>IF($A140=3,IF($A$80=1,TEXT(INDEX($D$90:$M$99,MATCH($C140,$A$90:$A$99,0),MATCH(AG$120,$D$89:$M$89,0)),$Q$4),TEXT(INDEX($D$5:$M$14,MATCH($C140,$B$5:$B$14,0),MATCH(AG$120,$D$4:$M$4,0)),$Q$4)),$B$84)</f>
        <v>#N/A</v>
      </c>
      <c r="AH140" s="108" t="e">
        <f>IF($A140=3,IF($A$80=1,TEXT(INDEX($D$90:$M$99,MATCH($C140,$A$90:$A$99,0),MATCH(AH$120,$D$89:$M$89,0)),$Q$4),TEXT(INDEX($D$5:$M$14,MATCH($C140,$B$5:$B$14,0),MATCH(AH$120,$D$4:$M$4,0)),$Q$4)),$B$84)</f>
        <v>#N/A</v>
      </c>
      <c r="AI140" s="108" t="e">
        <f>IF($A140=3,IF($A$80=1,TEXT(INDEX($D$90:$M$99,MATCH($C140,$A$90:$A$99,0),MATCH(AI$120,$D$89:$M$89,0)),$Q$4),TEXT(INDEX($D$5:$M$14,MATCH($C140,$B$5:$B$14,0),MATCH(AI$120,$D$4:$M$4,0)),$Q$4)),$B$84)</f>
        <v>#N/A</v>
      </c>
      <c r="AJ140" s="108" t="e">
        <f>IF($A140=3,IF($A$80=1,TEXT(INDEX($D$90:$M$99,MATCH($C140,$A$90:$A$99,0),MATCH(AJ$120,$D$89:$M$89,0)),$Q$4),TEXT(INDEX($D$5:$M$14,MATCH($C140,$B$5:$B$14,0),MATCH(AJ$120,$D$4:$M$4,0)),$Q$4)),$B$84)</f>
        <v>#N/A</v>
      </c>
      <c r="AK140" s="109" t="e">
        <f>IF($A140=3,IF($A$80=1,TEXT(INDEX($D$90:$M$99,MATCH($C140,$A$90:$A$99,0),MATCH(AK$120,$D$89:$M$89,0)),$Q$4),TEXT(INDEX($D$5:$M$14,MATCH($C140,$B$5:$B$14,0),MATCH(AK$120,$D$4:$M$4,0)),$Q$4)),$B$84)</f>
        <v>#N/A</v>
      </c>
      <c r="AL140" s="16" t="e">
        <f>IF($A140=3,$C140,$B$84)</f>
        <v>#N/A</v>
      </c>
      <c r="AM140" s="59" t="e">
        <f>IF($A140=3,VLOOKUP($C140,$A$90:$B$100,2,0),$B$84)</f>
        <v>#N/A</v>
      </c>
      <c r="AN140" s="79"/>
    </row>
    <row r="141" spans="1:40" x14ac:dyDescent="0.2">
      <c r="A141" s="1">
        <f t="shared" si="7"/>
        <v>1</v>
      </c>
      <c r="B141" s="1">
        <f t="shared" si="8"/>
        <v>5</v>
      </c>
      <c r="C141" t="str">
        <f t="shared" si="9"/>
        <v>Col 5</v>
      </c>
      <c r="D141" s="71">
        <f>D140</f>
        <v>31.724137931034484</v>
      </c>
      <c r="E141" s="48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54" t="e">
        <f>IF($A141=3,INDEX($D$104:$M$113,MATCH($C141,$A$104:$A$113,0),MATCH(O$120,$D$103:$M$103,0))+E140/2,$B$84)</f>
        <v>#N/A</v>
      </c>
      <c r="P141" s="6" t="e">
        <f>IF($A141=3,INDEX($D$104:$M$113,MATCH($C141,$A$104:$A$113,0),MATCH(P$120,$D$103:$M$103,0))+F140/2,$B$84)</f>
        <v>#N/A</v>
      </c>
      <c r="Q141" s="6" t="e">
        <f>IF($A141=3,INDEX($D$104:$M$113,MATCH($C141,$A$104:$A$113,0),MATCH(Q$120,$D$103:$M$103,0))+G140/2,$B$84)</f>
        <v>#N/A</v>
      </c>
      <c r="R141" s="6" t="e">
        <f>IF($A141=3,INDEX($D$104:$M$113,MATCH($C141,$A$104:$A$113,0),MATCH(R$120,$D$103:$M$103,0))+H140/2,$B$84)</f>
        <v>#N/A</v>
      </c>
      <c r="S141" s="6" t="e">
        <f>IF($A141=3,INDEX($D$104:$M$113,MATCH($C141,$A$104:$A$113,0),MATCH(S$120,$D$103:$M$103,0))+I140/2,$B$84)</f>
        <v>#N/A</v>
      </c>
      <c r="T141" s="6" t="e">
        <f>IF($A141=3,INDEX($D$104:$M$113,MATCH($C141,$A$104:$A$113,0),MATCH(T$120,$D$103:$M$103,0))+J140/2,$B$84)</f>
        <v>#N/A</v>
      </c>
      <c r="U141" s="6" t="e">
        <f>IF($A141=3,INDEX($D$104:$M$113,MATCH($C141,$A$104:$A$113,0),MATCH(U$120,$D$103:$M$103,0))+K140/2,$B$84)</f>
        <v>#N/A</v>
      </c>
      <c r="V141" s="6" t="e">
        <f>IF($A141=3,INDEX($D$104:$M$113,MATCH($C141,$A$104:$A$113,0),MATCH(V$120,$D$103:$M$103,0))+L140/2,$B$84)</f>
        <v>#N/A</v>
      </c>
      <c r="W141" s="6" t="e">
        <f>IF($A141=3,INDEX($D$104:$M$113,MATCH($C141,$A$104:$A$113,0),MATCH(W$120,$D$103:$M$103,0))+M140/2,$B$84)</f>
        <v>#N/A</v>
      </c>
      <c r="X141" s="11" t="e">
        <f>IF($A141=3,INDEX($D$104:$M$113,MATCH($C141,$A$104:$A$113,0),MATCH(X$120,$D$103:$M$103,0))+N140/2,$B$84)</f>
        <v>#N/A</v>
      </c>
      <c r="Y141" s="54" t="e">
        <f>IF($A141=3,IF($C141=0,$B$84,0),$B$84)</f>
        <v>#N/A</v>
      </c>
      <c r="Z141" s="11" t="e">
        <f>IF($A141=3,IF($C141=0,$B$84,1),$B$84)</f>
        <v>#N/A</v>
      </c>
      <c r="AA141" s="4" t="e">
        <f>$B$84</f>
        <v>#N/A</v>
      </c>
      <c r="AB141" s="107" t="e">
        <f>IF($A141=3,IF($A$80=1,TEXT(INDEX($D$90:$M$99,MATCH($C141,$A$90:$A$99,0),MATCH(AB$120,$D$89:$M$89,0)),$Q$4),TEXT(INDEX($D$5:$M$14,MATCH($C141,$B$5:$B$14,0),MATCH(AB$120,$D$4:$M$4,0)),$Q$4)),$B$84)</f>
        <v>#N/A</v>
      </c>
      <c r="AC141" s="108" t="e">
        <f>IF($A141=3,IF($A$80=1,TEXT(INDEX($D$90:$M$99,MATCH($C141,$A$90:$A$99,0),MATCH(AC$120,$D$89:$M$89,0)),$Q$4),TEXT(INDEX($D$5:$M$14,MATCH($C141,$B$5:$B$14,0),MATCH(AC$120,$D$4:$M$4,0)),$Q$4)),$B$84)</f>
        <v>#N/A</v>
      </c>
      <c r="AD141" s="108" t="e">
        <f>IF($A141=3,IF($A$80=1,TEXT(INDEX($D$90:$M$99,MATCH($C141,$A$90:$A$99,0),MATCH(AD$120,$D$89:$M$89,0)),$Q$4),TEXT(INDEX($D$5:$M$14,MATCH($C141,$B$5:$B$14,0),MATCH(AD$120,$D$4:$M$4,0)),$Q$4)),$B$84)</f>
        <v>#N/A</v>
      </c>
      <c r="AE141" s="108" t="e">
        <f>IF($A141=3,IF($A$80=1,TEXT(INDEX($D$90:$M$99,MATCH($C141,$A$90:$A$99,0),MATCH(AE$120,$D$89:$M$89,0)),$Q$4),TEXT(INDEX($D$5:$M$14,MATCH($C141,$B$5:$B$14,0),MATCH(AE$120,$D$4:$M$4,0)),$Q$4)),$B$84)</f>
        <v>#N/A</v>
      </c>
      <c r="AF141" s="108" t="e">
        <f>IF($A141=3,IF($A$80=1,TEXT(INDEX($D$90:$M$99,MATCH($C141,$A$90:$A$99,0),MATCH(AF$120,$D$89:$M$89,0)),$Q$4),TEXT(INDEX($D$5:$M$14,MATCH($C141,$B$5:$B$14,0),MATCH(AF$120,$D$4:$M$4,0)),$Q$4)),$B$84)</f>
        <v>#N/A</v>
      </c>
      <c r="AG141" s="108" t="e">
        <f>IF($A141=3,IF($A$80=1,TEXT(INDEX($D$90:$M$99,MATCH($C141,$A$90:$A$99,0),MATCH(AG$120,$D$89:$M$89,0)),$Q$4),TEXT(INDEX($D$5:$M$14,MATCH($C141,$B$5:$B$14,0),MATCH(AG$120,$D$4:$M$4,0)),$Q$4)),$B$84)</f>
        <v>#N/A</v>
      </c>
      <c r="AH141" s="108" t="e">
        <f>IF($A141=3,IF($A$80=1,TEXT(INDEX($D$90:$M$99,MATCH($C141,$A$90:$A$99,0),MATCH(AH$120,$D$89:$M$89,0)),$Q$4),TEXT(INDEX($D$5:$M$14,MATCH($C141,$B$5:$B$14,0),MATCH(AH$120,$D$4:$M$4,0)),$Q$4)),$B$84)</f>
        <v>#N/A</v>
      </c>
      <c r="AI141" s="108" t="e">
        <f>IF($A141=3,IF($A$80=1,TEXT(INDEX($D$90:$M$99,MATCH($C141,$A$90:$A$99,0),MATCH(AI$120,$D$89:$M$89,0)),$Q$4),TEXT(INDEX($D$5:$M$14,MATCH($C141,$B$5:$B$14,0),MATCH(AI$120,$D$4:$M$4,0)),$Q$4)),$B$84)</f>
        <v>#N/A</v>
      </c>
      <c r="AJ141" s="108" t="e">
        <f>IF($A141=3,IF($A$80=1,TEXT(INDEX($D$90:$M$99,MATCH($C141,$A$90:$A$99,0),MATCH(AJ$120,$D$89:$M$89,0)),$Q$4),TEXT(INDEX($D$5:$M$14,MATCH($C141,$B$5:$B$14,0),MATCH(AJ$120,$D$4:$M$4,0)),$Q$4)),$B$84)</f>
        <v>#N/A</v>
      </c>
      <c r="AK141" s="109" t="e">
        <f>IF($A141=3,IF($A$80=1,TEXT(INDEX($D$90:$M$99,MATCH($C141,$A$90:$A$99,0),MATCH(AK$120,$D$89:$M$89,0)),$Q$4),TEXT(INDEX($D$5:$M$14,MATCH($C141,$B$5:$B$14,0),MATCH(AK$120,$D$4:$M$4,0)),$Q$4)),$B$84)</f>
        <v>#N/A</v>
      </c>
      <c r="AL141" s="16" t="e">
        <f>IF($A141=3,$C141,$B$84)</f>
        <v>#N/A</v>
      </c>
      <c r="AM141" s="59" t="e">
        <f>IF($A141=3,VLOOKUP($C141,$A$90:$B$100,2,0),$B$84)</f>
        <v>#N/A</v>
      </c>
      <c r="AN141" s="79"/>
    </row>
    <row r="142" spans="1:40" x14ac:dyDescent="0.2">
      <c r="A142" s="1">
        <f t="shared" si="7"/>
        <v>2</v>
      </c>
      <c r="B142" s="1">
        <f t="shared" si="8"/>
        <v>5</v>
      </c>
      <c r="C142" t="str">
        <f t="shared" si="9"/>
        <v>Col 5</v>
      </c>
      <c r="D142" s="71">
        <f>D141</f>
        <v>31.724137931034484</v>
      </c>
      <c r="E142" s="46">
        <f>E143</f>
        <v>7.1428571428571425E-2</v>
      </c>
      <c r="F142" s="47">
        <f t="shared" ref="F142" si="69">F143</f>
        <v>7.1428571428571425E-2</v>
      </c>
      <c r="G142" s="47">
        <f t="shared" ref="G142" si="70">G143</f>
        <v>7.1428571428571425E-2</v>
      </c>
      <c r="H142" s="47">
        <f t="shared" ref="H142" si="71">H143</f>
        <v>7.1428571428571425E-2</v>
      </c>
      <c r="I142" s="47">
        <f t="shared" ref="I142" si="72">I143</f>
        <v>0.35714285714285715</v>
      </c>
      <c r="J142" s="47">
        <f t="shared" ref="J142" si="73">J143</f>
        <v>7.1428571428571425E-2</v>
      </c>
      <c r="K142" s="47">
        <f t="shared" ref="K142" si="74">K143</f>
        <v>7.1428571428571425E-2</v>
      </c>
      <c r="L142" s="47">
        <f t="shared" ref="L142" si="75">L143</f>
        <v>7.1428571428571425E-2</v>
      </c>
      <c r="M142" s="47">
        <f t="shared" ref="M142" si="76">M143</f>
        <v>7.1428571428571425E-2</v>
      </c>
      <c r="N142" s="47">
        <f t="shared" ref="N142" si="77">N143</f>
        <v>7.1428571428571425E-2</v>
      </c>
      <c r="O142" s="54" t="e">
        <f>IF($A142=3,INDEX($D$104:$M$113,MATCH($C142,$A$104:$A$113,0),MATCH(O$120,$D$103:$M$103,0))+E141/2,$B$84)</f>
        <v>#N/A</v>
      </c>
      <c r="P142" s="6" t="e">
        <f>IF($A142=3,INDEX($D$104:$M$113,MATCH($C142,$A$104:$A$113,0),MATCH(P$120,$D$103:$M$103,0))+F141/2,$B$84)</f>
        <v>#N/A</v>
      </c>
      <c r="Q142" s="6" t="e">
        <f>IF($A142=3,INDEX($D$104:$M$113,MATCH($C142,$A$104:$A$113,0),MATCH(Q$120,$D$103:$M$103,0))+G141/2,$B$84)</f>
        <v>#N/A</v>
      </c>
      <c r="R142" s="6" t="e">
        <f>IF($A142=3,INDEX($D$104:$M$113,MATCH($C142,$A$104:$A$113,0),MATCH(R$120,$D$103:$M$103,0))+H141/2,$B$84)</f>
        <v>#N/A</v>
      </c>
      <c r="S142" s="6" t="e">
        <f>IF($A142=3,INDEX($D$104:$M$113,MATCH($C142,$A$104:$A$113,0),MATCH(S$120,$D$103:$M$103,0))+I141/2,$B$84)</f>
        <v>#N/A</v>
      </c>
      <c r="T142" s="6" t="e">
        <f>IF($A142=3,INDEX($D$104:$M$113,MATCH($C142,$A$104:$A$113,0),MATCH(T$120,$D$103:$M$103,0))+J141/2,$B$84)</f>
        <v>#N/A</v>
      </c>
      <c r="U142" s="6" t="e">
        <f>IF($A142=3,INDEX($D$104:$M$113,MATCH($C142,$A$104:$A$113,0),MATCH(U$120,$D$103:$M$103,0))+K141/2,$B$84)</f>
        <v>#N/A</v>
      </c>
      <c r="V142" s="6" t="e">
        <f>IF($A142=3,INDEX($D$104:$M$113,MATCH($C142,$A$104:$A$113,0),MATCH(V$120,$D$103:$M$103,0))+L141/2,$B$84)</f>
        <v>#N/A</v>
      </c>
      <c r="W142" s="6" t="e">
        <f>IF($A142=3,INDEX($D$104:$M$113,MATCH($C142,$A$104:$A$113,0),MATCH(W$120,$D$103:$M$103,0))+M141/2,$B$84)</f>
        <v>#N/A</v>
      </c>
      <c r="X142" s="11" t="e">
        <f>IF($A142=3,INDEX($D$104:$M$113,MATCH($C142,$A$104:$A$113,0),MATCH(X$120,$D$103:$M$103,0))+N141/2,$B$84)</f>
        <v>#N/A</v>
      </c>
      <c r="Y142" s="54" t="e">
        <f>IF($A142=3,IF($C142=0,$B$84,0),$B$84)</f>
        <v>#N/A</v>
      </c>
      <c r="Z142" s="11" t="e">
        <f>IF($A142=3,IF($C142=0,$B$84,1),$B$84)</f>
        <v>#N/A</v>
      </c>
      <c r="AA142" s="4" t="e">
        <f>$B$84</f>
        <v>#N/A</v>
      </c>
      <c r="AB142" s="107" t="e">
        <f>IF($A142=3,IF($A$80=1,TEXT(INDEX($D$90:$M$99,MATCH($C142,$A$90:$A$99,0),MATCH(AB$120,$D$89:$M$89,0)),$Q$4),TEXT(INDEX($D$5:$M$14,MATCH($C142,$B$5:$B$14,0),MATCH(AB$120,$D$4:$M$4,0)),$Q$4)),$B$84)</f>
        <v>#N/A</v>
      </c>
      <c r="AC142" s="108" t="e">
        <f>IF($A142=3,IF($A$80=1,TEXT(INDEX($D$90:$M$99,MATCH($C142,$A$90:$A$99,0),MATCH(AC$120,$D$89:$M$89,0)),$Q$4),TEXT(INDEX($D$5:$M$14,MATCH($C142,$B$5:$B$14,0),MATCH(AC$120,$D$4:$M$4,0)),$Q$4)),$B$84)</f>
        <v>#N/A</v>
      </c>
      <c r="AD142" s="108" t="e">
        <f>IF($A142=3,IF($A$80=1,TEXT(INDEX($D$90:$M$99,MATCH($C142,$A$90:$A$99,0),MATCH(AD$120,$D$89:$M$89,0)),$Q$4),TEXT(INDEX($D$5:$M$14,MATCH($C142,$B$5:$B$14,0),MATCH(AD$120,$D$4:$M$4,0)),$Q$4)),$B$84)</f>
        <v>#N/A</v>
      </c>
      <c r="AE142" s="108" t="e">
        <f>IF($A142=3,IF($A$80=1,TEXT(INDEX($D$90:$M$99,MATCH($C142,$A$90:$A$99,0),MATCH(AE$120,$D$89:$M$89,0)),$Q$4),TEXT(INDEX($D$5:$M$14,MATCH($C142,$B$5:$B$14,0),MATCH(AE$120,$D$4:$M$4,0)),$Q$4)),$B$84)</f>
        <v>#N/A</v>
      </c>
      <c r="AF142" s="108" t="e">
        <f>IF($A142=3,IF($A$80=1,TEXT(INDEX($D$90:$M$99,MATCH($C142,$A$90:$A$99,0),MATCH(AF$120,$D$89:$M$89,0)),$Q$4),TEXT(INDEX($D$5:$M$14,MATCH($C142,$B$5:$B$14,0),MATCH(AF$120,$D$4:$M$4,0)),$Q$4)),$B$84)</f>
        <v>#N/A</v>
      </c>
      <c r="AG142" s="108" t="e">
        <f>IF($A142=3,IF($A$80=1,TEXT(INDEX($D$90:$M$99,MATCH($C142,$A$90:$A$99,0),MATCH(AG$120,$D$89:$M$89,0)),$Q$4),TEXT(INDEX($D$5:$M$14,MATCH($C142,$B$5:$B$14,0),MATCH(AG$120,$D$4:$M$4,0)),$Q$4)),$B$84)</f>
        <v>#N/A</v>
      </c>
      <c r="AH142" s="108" t="e">
        <f>IF($A142=3,IF($A$80=1,TEXT(INDEX($D$90:$M$99,MATCH($C142,$A$90:$A$99,0),MATCH(AH$120,$D$89:$M$89,0)),$Q$4),TEXT(INDEX($D$5:$M$14,MATCH($C142,$B$5:$B$14,0),MATCH(AH$120,$D$4:$M$4,0)),$Q$4)),$B$84)</f>
        <v>#N/A</v>
      </c>
      <c r="AI142" s="108" t="e">
        <f>IF($A142=3,IF($A$80=1,TEXT(INDEX($D$90:$M$99,MATCH($C142,$A$90:$A$99,0),MATCH(AI$120,$D$89:$M$89,0)),$Q$4),TEXT(INDEX($D$5:$M$14,MATCH($C142,$B$5:$B$14,0),MATCH(AI$120,$D$4:$M$4,0)),$Q$4)),$B$84)</f>
        <v>#N/A</v>
      </c>
      <c r="AJ142" s="108" t="e">
        <f>IF($A142=3,IF($A$80=1,TEXT(INDEX($D$90:$M$99,MATCH($C142,$A$90:$A$99,0),MATCH(AJ$120,$D$89:$M$89,0)),$Q$4),TEXT(INDEX($D$5:$M$14,MATCH($C142,$B$5:$B$14,0),MATCH(AJ$120,$D$4:$M$4,0)),$Q$4)),$B$84)</f>
        <v>#N/A</v>
      </c>
      <c r="AK142" s="109" t="e">
        <f>IF($A142=3,IF($A$80=1,TEXT(INDEX($D$90:$M$99,MATCH($C142,$A$90:$A$99,0),MATCH(AK$120,$D$89:$M$89,0)),$Q$4),TEXT(INDEX($D$5:$M$14,MATCH($C142,$B$5:$B$14,0),MATCH(AK$120,$D$4:$M$4,0)),$Q$4)),$B$84)</f>
        <v>#N/A</v>
      </c>
      <c r="AL142" s="16" t="e">
        <f>IF($A142=3,$C142,$B$84)</f>
        <v>#N/A</v>
      </c>
      <c r="AM142" s="59" t="e">
        <f>IF($A142=3,VLOOKUP($C142,$A$90:$B$100,2,0),$B$84)</f>
        <v>#N/A</v>
      </c>
      <c r="AN142" s="79"/>
    </row>
    <row r="143" spans="1:40" x14ac:dyDescent="0.2">
      <c r="A143" s="1">
        <f t="shared" si="7"/>
        <v>3</v>
      </c>
      <c r="B143" s="1">
        <f t="shared" si="8"/>
        <v>5</v>
      </c>
      <c r="C143" t="str">
        <f t="shared" si="9"/>
        <v>Col 5</v>
      </c>
      <c r="D143" s="71">
        <f>AVERAGE(D144,D142)</f>
        <v>36.551724137931032</v>
      </c>
      <c r="E143" s="48">
        <f>VLOOKUP($C143,$A$90:$M$100,E$117,0)</f>
        <v>7.1428571428571425E-2</v>
      </c>
      <c r="F143" s="6">
        <f t="shared" ref="F143:N143" si="78">VLOOKUP($C143,$A$90:$M$100,F$117,0)</f>
        <v>7.1428571428571425E-2</v>
      </c>
      <c r="G143" s="6">
        <f t="shared" si="78"/>
        <v>7.1428571428571425E-2</v>
      </c>
      <c r="H143" s="6">
        <f t="shared" si="78"/>
        <v>7.1428571428571425E-2</v>
      </c>
      <c r="I143" s="6">
        <f t="shared" si="78"/>
        <v>0.35714285714285715</v>
      </c>
      <c r="J143" s="6">
        <f t="shared" si="78"/>
        <v>7.1428571428571425E-2</v>
      </c>
      <c r="K143" s="6">
        <f t="shared" si="78"/>
        <v>7.1428571428571425E-2</v>
      </c>
      <c r="L143" s="6">
        <f t="shared" si="78"/>
        <v>7.1428571428571425E-2</v>
      </c>
      <c r="M143" s="6">
        <f t="shared" si="78"/>
        <v>7.1428571428571425E-2</v>
      </c>
      <c r="N143" s="6">
        <f t="shared" si="78"/>
        <v>7.1428571428571425E-2</v>
      </c>
      <c r="O143" s="54">
        <f>IF($A143=3,INDEX($D$104:$M$113,MATCH($C143,$A$104:$A$113,0),MATCH(O$120,$D$103:$M$103,0))+E142/2,$B$84)</f>
        <v>3.5714285714285712E-2</v>
      </c>
      <c r="P143" s="6">
        <f>IF($A143=3,INDEX($D$104:$M$113,MATCH($C143,$A$104:$A$113,0),MATCH(P$120,$D$103:$M$103,0))+F142/2,$B$84)</f>
        <v>0.10714285714285714</v>
      </c>
      <c r="Q143" s="6">
        <f>IF($A143=3,INDEX($D$104:$M$113,MATCH($C143,$A$104:$A$113,0),MATCH(Q$120,$D$103:$M$103,0))+G142/2,$B$84)</f>
        <v>0.17857142857142855</v>
      </c>
      <c r="R143" s="6">
        <f>IF($A143=3,INDEX($D$104:$M$113,MATCH($C143,$A$104:$A$113,0),MATCH(R$120,$D$103:$M$103,0))+H142/2,$B$84)</f>
        <v>0.25</v>
      </c>
      <c r="S143" s="6">
        <f>IF($A143=3,INDEX($D$104:$M$113,MATCH($C143,$A$104:$A$113,0),MATCH(S$120,$D$103:$M$103,0))+I142/2,$B$84)</f>
        <v>0.4642857142857143</v>
      </c>
      <c r="T143" s="6">
        <f>IF($A143=3,INDEX($D$104:$M$113,MATCH($C143,$A$104:$A$113,0),MATCH(T$120,$D$103:$M$103,0))+J142/2,$B$84)</f>
        <v>0.67857142857142849</v>
      </c>
      <c r="U143" s="6">
        <f>IF($A143=3,INDEX($D$104:$M$113,MATCH($C143,$A$104:$A$113,0),MATCH(U$120,$D$103:$M$103,0))+K142/2,$B$84)</f>
        <v>0.74999999999999989</v>
      </c>
      <c r="V143" s="6">
        <f>IF($A143=3,INDEX($D$104:$M$113,MATCH($C143,$A$104:$A$113,0),MATCH(V$120,$D$103:$M$103,0))+L142/2,$B$84)</f>
        <v>0.82142857142857129</v>
      </c>
      <c r="W143" s="6">
        <f>IF($A143=3,INDEX($D$104:$M$113,MATCH($C143,$A$104:$A$113,0),MATCH(W$120,$D$103:$M$103,0))+M142/2,$B$84)</f>
        <v>0.89285714285714268</v>
      </c>
      <c r="X143" s="11">
        <f>IF($A143=3,INDEX($D$104:$M$113,MATCH($C143,$A$104:$A$113,0),MATCH(X$120,$D$103:$M$103,0))+N142/2,$B$84)</f>
        <v>0.96428571428571408</v>
      </c>
      <c r="Y143" s="54">
        <f>IF($A143=3,IF($C143=0,$B$84,0),$B$84)</f>
        <v>0</v>
      </c>
      <c r="Z143" s="11">
        <f>IF($A143=3,IF($C143=0,$B$84,1),$B$84)</f>
        <v>1</v>
      </c>
      <c r="AA143" s="4" t="e">
        <f>$B$84</f>
        <v>#N/A</v>
      </c>
      <c r="AB143" s="107" t="str">
        <f>IF($A143=3,IF($A$80=1,TEXT(INDEX($D$90:$M$99,MATCH($C143,$A$90:$A$99,0),MATCH(AB$120,$D$89:$M$89,0)),$Q$4),TEXT(INDEX($D$5:$M$14,MATCH($C143,$B$5:$B$14,0),MATCH(AB$120,$D$4:$M$4,0)),$Q$4)),$B$84)</f>
        <v>1.0</v>
      </c>
      <c r="AC143" s="108" t="str">
        <f>IF($A143=3,IF($A$80=1,TEXT(INDEX($D$90:$M$99,MATCH($C143,$A$90:$A$99,0),MATCH(AC$120,$D$89:$M$89,0)),$Q$4),TEXT(INDEX($D$5:$M$14,MATCH($C143,$B$5:$B$14,0),MATCH(AC$120,$D$4:$M$4,0)),$Q$4)),$B$84)</f>
        <v>1.0</v>
      </c>
      <c r="AD143" s="108" t="str">
        <f>IF($A143=3,IF($A$80=1,TEXT(INDEX($D$90:$M$99,MATCH($C143,$A$90:$A$99,0),MATCH(AD$120,$D$89:$M$89,0)),$Q$4),TEXT(INDEX($D$5:$M$14,MATCH($C143,$B$5:$B$14,0),MATCH(AD$120,$D$4:$M$4,0)),$Q$4)),$B$84)</f>
        <v>1.0</v>
      </c>
      <c r="AE143" s="108" t="str">
        <f>IF($A143=3,IF($A$80=1,TEXT(INDEX($D$90:$M$99,MATCH($C143,$A$90:$A$99,0),MATCH(AE$120,$D$89:$M$89,0)),$Q$4),TEXT(INDEX($D$5:$M$14,MATCH($C143,$B$5:$B$14,0),MATCH(AE$120,$D$4:$M$4,0)),$Q$4)),$B$84)</f>
        <v>1.0</v>
      </c>
      <c r="AF143" s="108" t="str">
        <f>IF($A143=3,IF($A$80=1,TEXT(INDEX($D$90:$M$99,MATCH($C143,$A$90:$A$99,0),MATCH(AF$120,$D$89:$M$89,0)),$Q$4),TEXT(INDEX($D$5:$M$14,MATCH($C143,$B$5:$B$14,0),MATCH(AF$120,$D$4:$M$4,0)),$Q$4)),$B$84)</f>
        <v>5.0</v>
      </c>
      <c r="AG143" s="108" t="str">
        <f>IF($A143=3,IF($A$80=1,TEXT(INDEX($D$90:$M$99,MATCH($C143,$A$90:$A$99,0),MATCH(AG$120,$D$89:$M$89,0)),$Q$4),TEXT(INDEX($D$5:$M$14,MATCH($C143,$B$5:$B$14,0),MATCH(AG$120,$D$4:$M$4,0)),$Q$4)),$B$84)</f>
        <v>1.0</v>
      </c>
      <c r="AH143" s="108" t="str">
        <f>IF($A143=3,IF($A$80=1,TEXT(INDEX($D$90:$M$99,MATCH($C143,$A$90:$A$99,0),MATCH(AH$120,$D$89:$M$89,0)),$Q$4),TEXT(INDEX($D$5:$M$14,MATCH($C143,$B$5:$B$14,0),MATCH(AH$120,$D$4:$M$4,0)),$Q$4)),$B$84)</f>
        <v>1.0</v>
      </c>
      <c r="AI143" s="108" t="str">
        <f>IF($A143=3,IF($A$80=1,TEXT(INDEX($D$90:$M$99,MATCH($C143,$A$90:$A$99,0),MATCH(AI$120,$D$89:$M$89,0)),$Q$4),TEXT(INDEX($D$5:$M$14,MATCH($C143,$B$5:$B$14,0),MATCH(AI$120,$D$4:$M$4,0)),$Q$4)),$B$84)</f>
        <v>1.0</v>
      </c>
      <c r="AJ143" s="108" t="str">
        <f>IF($A143=3,IF($A$80=1,TEXT(INDEX($D$90:$M$99,MATCH($C143,$A$90:$A$99,0),MATCH(AJ$120,$D$89:$M$89,0)),$Q$4),TEXT(INDEX($D$5:$M$14,MATCH($C143,$B$5:$B$14,0),MATCH(AJ$120,$D$4:$M$4,0)),$Q$4)),$B$84)</f>
        <v>1.0</v>
      </c>
      <c r="AK143" s="109" t="str">
        <f>IF($A143=3,IF($A$80=1,TEXT(INDEX($D$90:$M$99,MATCH($C143,$A$90:$A$99,0),MATCH(AK$120,$D$89:$M$89,0)),$Q$4),TEXT(INDEX($D$5:$M$14,MATCH($C143,$B$5:$B$14,0),MATCH(AK$120,$D$4:$M$4,0)),$Q$4)),$B$84)</f>
        <v>1.0</v>
      </c>
      <c r="AL143" s="16" t="str">
        <f>IF($A143=3,$C143,$B$84)</f>
        <v>Col 5</v>
      </c>
      <c r="AM143" s="59">
        <f>IF($A143=3,VLOOKUP($C143,$A$90:$B$100,2,0),$B$84)</f>
        <v>14</v>
      </c>
      <c r="AN143" s="79"/>
    </row>
    <row r="144" spans="1:40" x14ac:dyDescent="0.2">
      <c r="A144" s="1">
        <f t="shared" si="7"/>
        <v>4</v>
      </c>
      <c r="B144" s="1">
        <f t="shared" si="8"/>
        <v>5</v>
      </c>
      <c r="C144" t="str">
        <f t="shared" si="9"/>
        <v>Col 5</v>
      </c>
      <c r="D144" s="71">
        <f>VLOOKUP($C144,$A$90:$C$100,3,0)+D141</f>
        <v>41.379310344827587</v>
      </c>
      <c r="E144" s="46">
        <f>E143</f>
        <v>7.1428571428571425E-2</v>
      </c>
      <c r="F144" s="47">
        <f t="shared" ref="F144" si="79">F143</f>
        <v>7.1428571428571425E-2</v>
      </c>
      <c r="G144" s="47">
        <f t="shared" ref="G144" si="80">G143</f>
        <v>7.1428571428571425E-2</v>
      </c>
      <c r="H144" s="47">
        <f t="shared" ref="H144" si="81">H143</f>
        <v>7.1428571428571425E-2</v>
      </c>
      <c r="I144" s="47">
        <f t="shared" ref="I144" si="82">I143</f>
        <v>0.35714285714285715</v>
      </c>
      <c r="J144" s="47">
        <f t="shared" ref="J144" si="83">J143</f>
        <v>7.1428571428571425E-2</v>
      </c>
      <c r="K144" s="47">
        <f t="shared" ref="K144" si="84">K143</f>
        <v>7.1428571428571425E-2</v>
      </c>
      <c r="L144" s="47">
        <f t="shared" ref="L144" si="85">L143</f>
        <v>7.1428571428571425E-2</v>
      </c>
      <c r="M144" s="47">
        <f t="shared" ref="M144" si="86">M143</f>
        <v>7.1428571428571425E-2</v>
      </c>
      <c r="N144" s="47">
        <f t="shared" ref="N144" si="87">N143</f>
        <v>7.1428571428571425E-2</v>
      </c>
      <c r="O144" s="54" t="e">
        <f>IF($A144=3,INDEX($D$104:$M$113,MATCH($C144,$A$104:$A$113,0),MATCH(O$120,$D$103:$M$103,0))+E143/2,$B$84)</f>
        <v>#N/A</v>
      </c>
      <c r="P144" s="6" t="e">
        <f>IF($A144=3,INDEX($D$104:$M$113,MATCH($C144,$A$104:$A$113,0),MATCH(P$120,$D$103:$M$103,0))+F143/2,$B$84)</f>
        <v>#N/A</v>
      </c>
      <c r="Q144" s="6" t="e">
        <f>IF($A144=3,INDEX($D$104:$M$113,MATCH($C144,$A$104:$A$113,0),MATCH(Q$120,$D$103:$M$103,0))+G143/2,$B$84)</f>
        <v>#N/A</v>
      </c>
      <c r="R144" s="6" t="e">
        <f>IF($A144=3,INDEX($D$104:$M$113,MATCH($C144,$A$104:$A$113,0),MATCH(R$120,$D$103:$M$103,0))+H143/2,$B$84)</f>
        <v>#N/A</v>
      </c>
      <c r="S144" s="6" t="e">
        <f>IF($A144=3,INDEX($D$104:$M$113,MATCH($C144,$A$104:$A$113,0),MATCH(S$120,$D$103:$M$103,0))+I143/2,$B$84)</f>
        <v>#N/A</v>
      </c>
      <c r="T144" s="6" t="e">
        <f>IF($A144=3,INDEX($D$104:$M$113,MATCH($C144,$A$104:$A$113,0),MATCH(T$120,$D$103:$M$103,0))+J143/2,$B$84)</f>
        <v>#N/A</v>
      </c>
      <c r="U144" s="6" t="e">
        <f>IF($A144=3,INDEX($D$104:$M$113,MATCH($C144,$A$104:$A$113,0),MATCH(U$120,$D$103:$M$103,0))+K143/2,$B$84)</f>
        <v>#N/A</v>
      </c>
      <c r="V144" s="6" t="e">
        <f>IF($A144=3,INDEX($D$104:$M$113,MATCH($C144,$A$104:$A$113,0),MATCH(V$120,$D$103:$M$103,0))+L143/2,$B$84)</f>
        <v>#N/A</v>
      </c>
      <c r="W144" s="6" t="e">
        <f>IF($A144=3,INDEX($D$104:$M$113,MATCH($C144,$A$104:$A$113,0),MATCH(W$120,$D$103:$M$103,0))+M143/2,$B$84)</f>
        <v>#N/A</v>
      </c>
      <c r="X144" s="11" t="e">
        <f>IF($A144=3,INDEX($D$104:$M$113,MATCH($C144,$A$104:$A$113,0),MATCH(X$120,$D$103:$M$103,0))+N143/2,$B$84)</f>
        <v>#N/A</v>
      </c>
      <c r="Y144" s="54" t="e">
        <f>IF($A144=3,IF($C144=0,$B$84,0),$B$84)</f>
        <v>#N/A</v>
      </c>
      <c r="Z144" s="11" t="e">
        <f>IF($A144=3,IF($C144=0,$B$84,1),$B$84)</f>
        <v>#N/A</v>
      </c>
      <c r="AA144" s="4" t="e">
        <f>$B$84</f>
        <v>#N/A</v>
      </c>
      <c r="AB144" s="107" t="e">
        <f>IF($A144=3,IF($A$80=1,TEXT(INDEX($D$90:$M$99,MATCH($C144,$A$90:$A$99,0),MATCH(AB$120,$D$89:$M$89,0)),$Q$4),TEXT(INDEX($D$5:$M$14,MATCH($C144,$B$5:$B$14,0),MATCH(AB$120,$D$4:$M$4,0)),$Q$4)),$B$84)</f>
        <v>#N/A</v>
      </c>
      <c r="AC144" s="108" t="e">
        <f>IF($A144=3,IF($A$80=1,TEXT(INDEX($D$90:$M$99,MATCH($C144,$A$90:$A$99,0),MATCH(AC$120,$D$89:$M$89,0)),$Q$4),TEXT(INDEX($D$5:$M$14,MATCH($C144,$B$5:$B$14,0),MATCH(AC$120,$D$4:$M$4,0)),$Q$4)),$B$84)</f>
        <v>#N/A</v>
      </c>
      <c r="AD144" s="108" t="e">
        <f>IF($A144=3,IF($A$80=1,TEXT(INDEX($D$90:$M$99,MATCH($C144,$A$90:$A$99,0),MATCH(AD$120,$D$89:$M$89,0)),$Q$4),TEXT(INDEX($D$5:$M$14,MATCH($C144,$B$5:$B$14,0),MATCH(AD$120,$D$4:$M$4,0)),$Q$4)),$B$84)</f>
        <v>#N/A</v>
      </c>
      <c r="AE144" s="108" t="e">
        <f>IF($A144=3,IF($A$80=1,TEXT(INDEX($D$90:$M$99,MATCH($C144,$A$90:$A$99,0),MATCH(AE$120,$D$89:$M$89,0)),$Q$4),TEXT(INDEX($D$5:$M$14,MATCH($C144,$B$5:$B$14,0),MATCH(AE$120,$D$4:$M$4,0)),$Q$4)),$B$84)</f>
        <v>#N/A</v>
      </c>
      <c r="AF144" s="108" t="e">
        <f>IF($A144=3,IF($A$80=1,TEXT(INDEX($D$90:$M$99,MATCH($C144,$A$90:$A$99,0),MATCH(AF$120,$D$89:$M$89,0)),$Q$4),TEXT(INDEX($D$5:$M$14,MATCH($C144,$B$5:$B$14,0),MATCH(AF$120,$D$4:$M$4,0)),$Q$4)),$B$84)</f>
        <v>#N/A</v>
      </c>
      <c r="AG144" s="108" t="e">
        <f>IF($A144=3,IF($A$80=1,TEXT(INDEX($D$90:$M$99,MATCH($C144,$A$90:$A$99,0),MATCH(AG$120,$D$89:$M$89,0)),$Q$4),TEXT(INDEX($D$5:$M$14,MATCH($C144,$B$5:$B$14,0),MATCH(AG$120,$D$4:$M$4,0)),$Q$4)),$B$84)</f>
        <v>#N/A</v>
      </c>
      <c r="AH144" s="108" t="e">
        <f>IF($A144=3,IF($A$80=1,TEXT(INDEX($D$90:$M$99,MATCH($C144,$A$90:$A$99,0),MATCH(AH$120,$D$89:$M$89,0)),$Q$4),TEXT(INDEX($D$5:$M$14,MATCH($C144,$B$5:$B$14,0),MATCH(AH$120,$D$4:$M$4,0)),$Q$4)),$B$84)</f>
        <v>#N/A</v>
      </c>
      <c r="AI144" s="108" t="e">
        <f>IF($A144=3,IF($A$80=1,TEXT(INDEX($D$90:$M$99,MATCH($C144,$A$90:$A$99,0),MATCH(AI$120,$D$89:$M$89,0)),$Q$4),TEXT(INDEX($D$5:$M$14,MATCH($C144,$B$5:$B$14,0),MATCH(AI$120,$D$4:$M$4,0)),$Q$4)),$B$84)</f>
        <v>#N/A</v>
      </c>
      <c r="AJ144" s="108" t="e">
        <f>IF($A144=3,IF($A$80=1,TEXT(INDEX($D$90:$M$99,MATCH($C144,$A$90:$A$99,0),MATCH(AJ$120,$D$89:$M$89,0)),$Q$4),TEXT(INDEX($D$5:$M$14,MATCH($C144,$B$5:$B$14,0),MATCH(AJ$120,$D$4:$M$4,0)),$Q$4)),$B$84)</f>
        <v>#N/A</v>
      </c>
      <c r="AK144" s="109" t="e">
        <f>IF($A144=3,IF($A$80=1,TEXT(INDEX($D$90:$M$99,MATCH($C144,$A$90:$A$99,0),MATCH(AK$120,$D$89:$M$89,0)),$Q$4),TEXT(INDEX($D$5:$M$14,MATCH($C144,$B$5:$B$14,0),MATCH(AK$120,$D$4:$M$4,0)),$Q$4)),$B$84)</f>
        <v>#N/A</v>
      </c>
      <c r="AL144" s="16" t="e">
        <f>IF($A144=3,$C144,$B$84)</f>
        <v>#N/A</v>
      </c>
      <c r="AM144" s="59" t="e">
        <f>IF($A144=3,VLOOKUP($C144,$A$90:$B$100,2,0),$B$84)</f>
        <v>#N/A</v>
      </c>
      <c r="AN144" s="79"/>
    </row>
    <row r="145" spans="1:40" x14ac:dyDescent="0.2">
      <c r="A145" s="1">
        <f t="shared" si="7"/>
        <v>5</v>
      </c>
      <c r="B145" s="1">
        <f t="shared" si="8"/>
        <v>5</v>
      </c>
      <c r="C145" t="str">
        <f t="shared" si="9"/>
        <v>Col 5</v>
      </c>
      <c r="D145" s="71">
        <f>D144</f>
        <v>41.379310344827587</v>
      </c>
      <c r="E145" s="48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54" t="e">
        <f>IF($A145=3,INDEX($D$104:$M$113,MATCH($C145,$A$104:$A$113,0),MATCH(O$120,$D$103:$M$103,0))+E144/2,$B$84)</f>
        <v>#N/A</v>
      </c>
      <c r="P145" s="6" t="e">
        <f>IF($A145=3,INDEX($D$104:$M$113,MATCH($C145,$A$104:$A$113,0),MATCH(P$120,$D$103:$M$103,0))+F144/2,$B$84)</f>
        <v>#N/A</v>
      </c>
      <c r="Q145" s="6" t="e">
        <f>IF($A145=3,INDEX($D$104:$M$113,MATCH($C145,$A$104:$A$113,0),MATCH(Q$120,$D$103:$M$103,0))+G144/2,$B$84)</f>
        <v>#N/A</v>
      </c>
      <c r="R145" s="6" t="e">
        <f>IF($A145=3,INDEX($D$104:$M$113,MATCH($C145,$A$104:$A$113,0),MATCH(R$120,$D$103:$M$103,0))+H144/2,$B$84)</f>
        <v>#N/A</v>
      </c>
      <c r="S145" s="6" t="e">
        <f>IF($A145=3,INDEX($D$104:$M$113,MATCH($C145,$A$104:$A$113,0),MATCH(S$120,$D$103:$M$103,0))+I144/2,$B$84)</f>
        <v>#N/A</v>
      </c>
      <c r="T145" s="6" t="e">
        <f>IF($A145=3,INDEX($D$104:$M$113,MATCH($C145,$A$104:$A$113,0),MATCH(T$120,$D$103:$M$103,0))+J144/2,$B$84)</f>
        <v>#N/A</v>
      </c>
      <c r="U145" s="6" t="e">
        <f>IF($A145=3,INDEX($D$104:$M$113,MATCH($C145,$A$104:$A$113,0),MATCH(U$120,$D$103:$M$103,0))+K144/2,$B$84)</f>
        <v>#N/A</v>
      </c>
      <c r="V145" s="6" t="e">
        <f>IF($A145=3,INDEX($D$104:$M$113,MATCH($C145,$A$104:$A$113,0),MATCH(V$120,$D$103:$M$103,0))+L144/2,$B$84)</f>
        <v>#N/A</v>
      </c>
      <c r="W145" s="6" t="e">
        <f>IF($A145=3,INDEX($D$104:$M$113,MATCH($C145,$A$104:$A$113,0),MATCH(W$120,$D$103:$M$103,0))+M144/2,$B$84)</f>
        <v>#N/A</v>
      </c>
      <c r="X145" s="11" t="e">
        <f>IF($A145=3,INDEX($D$104:$M$113,MATCH($C145,$A$104:$A$113,0),MATCH(X$120,$D$103:$M$103,0))+N144/2,$B$84)</f>
        <v>#N/A</v>
      </c>
      <c r="Y145" s="54" t="e">
        <f>IF($A145=3,IF($C145=0,$B$84,0),$B$84)</f>
        <v>#N/A</v>
      </c>
      <c r="Z145" s="11" t="e">
        <f>IF($A145=3,IF($C145=0,$B$84,1),$B$84)</f>
        <v>#N/A</v>
      </c>
      <c r="AA145" s="4" t="e">
        <f>$B$84</f>
        <v>#N/A</v>
      </c>
      <c r="AB145" s="107" t="e">
        <f>IF($A145=3,IF($A$80=1,TEXT(INDEX($D$90:$M$99,MATCH($C145,$A$90:$A$99,0),MATCH(AB$120,$D$89:$M$89,0)),$Q$4),TEXT(INDEX($D$5:$M$14,MATCH($C145,$B$5:$B$14,0),MATCH(AB$120,$D$4:$M$4,0)),$Q$4)),$B$84)</f>
        <v>#N/A</v>
      </c>
      <c r="AC145" s="108" t="e">
        <f>IF($A145=3,IF($A$80=1,TEXT(INDEX($D$90:$M$99,MATCH($C145,$A$90:$A$99,0),MATCH(AC$120,$D$89:$M$89,0)),$Q$4),TEXT(INDEX($D$5:$M$14,MATCH($C145,$B$5:$B$14,0),MATCH(AC$120,$D$4:$M$4,0)),$Q$4)),$B$84)</f>
        <v>#N/A</v>
      </c>
      <c r="AD145" s="108" t="e">
        <f>IF($A145=3,IF($A$80=1,TEXT(INDEX($D$90:$M$99,MATCH($C145,$A$90:$A$99,0),MATCH(AD$120,$D$89:$M$89,0)),$Q$4),TEXT(INDEX($D$5:$M$14,MATCH($C145,$B$5:$B$14,0),MATCH(AD$120,$D$4:$M$4,0)),$Q$4)),$B$84)</f>
        <v>#N/A</v>
      </c>
      <c r="AE145" s="108" t="e">
        <f>IF($A145=3,IF($A$80=1,TEXT(INDEX($D$90:$M$99,MATCH($C145,$A$90:$A$99,0),MATCH(AE$120,$D$89:$M$89,0)),$Q$4),TEXT(INDEX($D$5:$M$14,MATCH($C145,$B$5:$B$14,0),MATCH(AE$120,$D$4:$M$4,0)),$Q$4)),$B$84)</f>
        <v>#N/A</v>
      </c>
      <c r="AF145" s="108" t="e">
        <f>IF($A145=3,IF($A$80=1,TEXT(INDEX($D$90:$M$99,MATCH($C145,$A$90:$A$99,0),MATCH(AF$120,$D$89:$M$89,0)),$Q$4),TEXT(INDEX($D$5:$M$14,MATCH($C145,$B$5:$B$14,0),MATCH(AF$120,$D$4:$M$4,0)),$Q$4)),$B$84)</f>
        <v>#N/A</v>
      </c>
      <c r="AG145" s="108" t="e">
        <f>IF($A145=3,IF($A$80=1,TEXT(INDEX($D$90:$M$99,MATCH($C145,$A$90:$A$99,0),MATCH(AG$120,$D$89:$M$89,0)),$Q$4),TEXT(INDEX($D$5:$M$14,MATCH($C145,$B$5:$B$14,0),MATCH(AG$120,$D$4:$M$4,0)),$Q$4)),$B$84)</f>
        <v>#N/A</v>
      </c>
      <c r="AH145" s="108" t="e">
        <f>IF($A145=3,IF($A$80=1,TEXT(INDEX($D$90:$M$99,MATCH($C145,$A$90:$A$99,0),MATCH(AH$120,$D$89:$M$89,0)),$Q$4),TEXT(INDEX($D$5:$M$14,MATCH($C145,$B$5:$B$14,0),MATCH(AH$120,$D$4:$M$4,0)),$Q$4)),$B$84)</f>
        <v>#N/A</v>
      </c>
      <c r="AI145" s="108" t="e">
        <f>IF($A145=3,IF($A$80=1,TEXT(INDEX($D$90:$M$99,MATCH($C145,$A$90:$A$99,0),MATCH(AI$120,$D$89:$M$89,0)),$Q$4),TEXT(INDEX($D$5:$M$14,MATCH($C145,$B$5:$B$14,0),MATCH(AI$120,$D$4:$M$4,0)),$Q$4)),$B$84)</f>
        <v>#N/A</v>
      </c>
      <c r="AJ145" s="108" t="e">
        <f>IF($A145=3,IF($A$80=1,TEXT(INDEX($D$90:$M$99,MATCH($C145,$A$90:$A$99,0),MATCH(AJ$120,$D$89:$M$89,0)),$Q$4),TEXT(INDEX($D$5:$M$14,MATCH($C145,$B$5:$B$14,0),MATCH(AJ$120,$D$4:$M$4,0)),$Q$4)),$B$84)</f>
        <v>#N/A</v>
      </c>
      <c r="AK145" s="109" t="e">
        <f>IF($A145=3,IF($A$80=1,TEXT(INDEX($D$90:$M$99,MATCH($C145,$A$90:$A$99,0),MATCH(AK$120,$D$89:$M$89,0)),$Q$4),TEXT(INDEX($D$5:$M$14,MATCH($C145,$B$5:$B$14,0),MATCH(AK$120,$D$4:$M$4,0)),$Q$4)),$B$84)</f>
        <v>#N/A</v>
      </c>
      <c r="AL145" s="16" t="e">
        <f>IF($A145=3,$C145,$B$84)</f>
        <v>#N/A</v>
      </c>
      <c r="AM145" s="59" t="e">
        <f>IF($A145=3,VLOOKUP($C145,$A$90:$B$100,2,0),$B$84)</f>
        <v>#N/A</v>
      </c>
      <c r="AN145" s="79"/>
    </row>
    <row r="146" spans="1:40" x14ac:dyDescent="0.2">
      <c r="A146" s="1">
        <f t="shared" si="7"/>
        <v>1</v>
      </c>
      <c r="B146" s="1">
        <f t="shared" si="8"/>
        <v>6</v>
      </c>
      <c r="C146" t="str">
        <f t="shared" si="9"/>
        <v>Col 6</v>
      </c>
      <c r="D146" s="71">
        <f>D145</f>
        <v>41.379310344827587</v>
      </c>
      <c r="E146" s="46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54" t="e">
        <f>IF($A146=3,INDEX($D$104:$M$113,MATCH($C146,$A$104:$A$113,0),MATCH(O$120,$D$103:$M$103,0))+E145/2,$B$84)</f>
        <v>#N/A</v>
      </c>
      <c r="P146" s="6" t="e">
        <f>IF($A146=3,INDEX($D$104:$M$113,MATCH($C146,$A$104:$A$113,0),MATCH(P$120,$D$103:$M$103,0))+F145/2,$B$84)</f>
        <v>#N/A</v>
      </c>
      <c r="Q146" s="6" t="e">
        <f>IF($A146=3,INDEX($D$104:$M$113,MATCH($C146,$A$104:$A$113,0),MATCH(Q$120,$D$103:$M$103,0))+G145/2,$B$84)</f>
        <v>#N/A</v>
      </c>
      <c r="R146" s="6" t="e">
        <f>IF($A146=3,INDEX($D$104:$M$113,MATCH($C146,$A$104:$A$113,0),MATCH(R$120,$D$103:$M$103,0))+H145/2,$B$84)</f>
        <v>#N/A</v>
      </c>
      <c r="S146" s="6" t="e">
        <f>IF($A146=3,INDEX($D$104:$M$113,MATCH($C146,$A$104:$A$113,0),MATCH(S$120,$D$103:$M$103,0))+I145/2,$B$84)</f>
        <v>#N/A</v>
      </c>
      <c r="T146" s="6" t="e">
        <f>IF($A146=3,INDEX($D$104:$M$113,MATCH($C146,$A$104:$A$113,0),MATCH(T$120,$D$103:$M$103,0))+J145/2,$B$84)</f>
        <v>#N/A</v>
      </c>
      <c r="U146" s="6" t="e">
        <f>IF($A146=3,INDEX($D$104:$M$113,MATCH($C146,$A$104:$A$113,0),MATCH(U$120,$D$103:$M$103,0))+K145/2,$B$84)</f>
        <v>#N/A</v>
      </c>
      <c r="V146" s="6" t="e">
        <f>IF($A146=3,INDEX($D$104:$M$113,MATCH($C146,$A$104:$A$113,0),MATCH(V$120,$D$103:$M$103,0))+L145/2,$B$84)</f>
        <v>#N/A</v>
      </c>
      <c r="W146" s="6" t="e">
        <f>IF($A146=3,INDEX($D$104:$M$113,MATCH($C146,$A$104:$A$113,0),MATCH(W$120,$D$103:$M$103,0))+M145/2,$B$84)</f>
        <v>#N/A</v>
      </c>
      <c r="X146" s="11" t="e">
        <f>IF($A146=3,INDEX($D$104:$M$113,MATCH($C146,$A$104:$A$113,0),MATCH(X$120,$D$103:$M$103,0))+N145/2,$B$84)</f>
        <v>#N/A</v>
      </c>
      <c r="Y146" s="54" t="e">
        <f>IF($A146=3,IF($C146=0,$B$84,0),$B$84)</f>
        <v>#N/A</v>
      </c>
      <c r="Z146" s="11" t="e">
        <f>IF($A146=3,IF($C146=0,$B$84,1),$B$84)</f>
        <v>#N/A</v>
      </c>
      <c r="AA146" s="4" t="e">
        <f>$B$84</f>
        <v>#N/A</v>
      </c>
      <c r="AB146" s="107" t="e">
        <f>IF($A146=3,IF($A$80=1,TEXT(INDEX($D$90:$M$99,MATCH($C146,$A$90:$A$99,0),MATCH(AB$120,$D$89:$M$89,0)),$Q$4),TEXT(INDEX($D$5:$M$14,MATCH($C146,$B$5:$B$14,0),MATCH(AB$120,$D$4:$M$4,0)),$Q$4)),$B$84)</f>
        <v>#N/A</v>
      </c>
      <c r="AC146" s="108" t="e">
        <f>IF($A146=3,IF($A$80=1,TEXT(INDEX($D$90:$M$99,MATCH($C146,$A$90:$A$99,0),MATCH(AC$120,$D$89:$M$89,0)),$Q$4),TEXT(INDEX($D$5:$M$14,MATCH($C146,$B$5:$B$14,0),MATCH(AC$120,$D$4:$M$4,0)),$Q$4)),$B$84)</f>
        <v>#N/A</v>
      </c>
      <c r="AD146" s="108" t="e">
        <f>IF($A146=3,IF($A$80=1,TEXT(INDEX($D$90:$M$99,MATCH($C146,$A$90:$A$99,0),MATCH(AD$120,$D$89:$M$89,0)),$Q$4),TEXT(INDEX($D$5:$M$14,MATCH($C146,$B$5:$B$14,0),MATCH(AD$120,$D$4:$M$4,0)),$Q$4)),$B$84)</f>
        <v>#N/A</v>
      </c>
      <c r="AE146" s="108" t="e">
        <f>IF($A146=3,IF($A$80=1,TEXT(INDEX($D$90:$M$99,MATCH($C146,$A$90:$A$99,0),MATCH(AE$120,$D$89:$M$89,0)),$Q$4),TEXT(INDEX($D$5:$M$14,MATCH($C146,$B$5:$B$14,0),MATCH(AE$120,$D$4:$M$4,0)),$Q$4)),$B$84)</f>
        <v>#N/A</v>
      </c>
      <c r="AF146" s="108" t="e">
        <f>IF($A146=3,IF($A$80=1,TEXT(INDEX($D$90:$M$99,MATCH($C146,$A$90:$A$99,0),MATCH(AF$120,$D$89:$M$89,0)),$Q$4),TEXT(INDEX($D$5:$M$14,MATCH($C146,$B$5:$B$14,0),MATCH(AF$120,$D$4:$M$4,0)),$Q$4)),$B$84)</f>
        <v>#N/A</v>
      </c>
      <c r="AG146" s="108" t="e">
        <f>IF($A146=3,IF($A$80=1,TEXT(INDEX($D$90:$M$99,MATCH($C146,$A$90:$A$99,0),MATCH(AG$120,$D$89:$M$89,0)),$Q$4),TEXT(INDEX($D$5:$M$14,MATCH($C146,$B$5:$B$14,0),MATCH(AG$120,$D$4:$M$4,0)),$Q$4)),$B$84)</f>
        <v>#N/A</v>
      </c>
      <c r="AH146" s="108" t="e">
        <f>IF($A146=3,IF($A$80=1,TEXT(INDEX($D$90:$M$99,MATCH($C146,$A$90:$A$99,0),MATCH(AH$120,$D$89:$M$89,0)),$Q$4),TEXT(INDEX($D$5:$M$14,MATCH($C146,$B$5:$B$14,0),MATCH(AH$120,$D$4:$M$4,0)),$Q$4)),$B$84)</f>
        <v>#N/A</v>
      </c>
      <c r="AI146" s="108" t="e">
        <f>IF($A146=3,IF($A$80=1,TEXT(INDEX($D$90:$M$99,MATCH($C146,$A$90:$A$99,0),MATCH(AI$120,$D$89:$M$89,0)),$Q$4),TEXT(INDEX($D$5:$M$14,MATCH($C146,$B$5:$B$14,0),MATCH(AI$120,$D$4:$M$4,0)),$Q$4)),$B$84)</f>
        <v>#N/A</v>
      </c>
      <c r="AJ146" s="108" t="e">
        <f>IF($A146=3,IF($A$80=1,TEXT(INDEX($D$90:$M$99,MATCH($C146,$A$90:$A$99,0),MATCH(AJ$120,$D$89:$M$89,0)),$Q$4),TEXT(INDEX($D$5:$M$14,MATCH($C146,$B$5:$B$14,0),MATCH(AJ$120,$D$4:$M$4,0)),$Q$4)),$B$84)</f>
        <v>#N/A</v>
      </c>
      <c r="AK146" s="109" t="e">
        <f>IF($A146=3,IF($A$80=1,TEXT(INDEX($D$90:$M$99,MATCH($C146,$A$90:$A$99,0),MATCH(AK$120,$D$89:$M$89,0)),$Q$4),TEXT(INDEX($D$5:$M$14,MATCH($C146,$B$5:$B$14,0),MATCH(AK$120,$D$4:$M$4,0)),$Q$4)),$B$84)</f>
        <v>#N/A</v>
      </c>
      <c r="AL146" s="16" t="e">
        <f>IF($A146=3,$C146,$B$84)</f>
        <v>#N/A</v>
      </c>
      <c r="AM146" s="59" t="e">
        <f>IF($A146=3,VLOOKUP($C146,$A$90:$B$100,2,0),$B$84)</f>
        <v>#N/A</v>
      </c>
      <c r="AN146" s="79"/>
    </row>
    <row r="147" spans="1:40" x14ac:dyDescent="0.2">
      <c r="A147" s="1">
        <f t="shared" si="7"/>
        <v>2</v>
      </c>
      <c r="B147" s="1">
        <f t="shared" si="8"/>
        <v>6</v>
      </c>
      <c r="C147" t="str">
        <f t="shared" si="9"/>
        <v>Col 6</v>
      </c>
      <c r="D147" s="71">
        <f>D146</f>
        <v>41.379310344827587</v>
      </c>
      <c r="E147" s="48">
        <f>E148</f>
        <v>6.6666666666666666E-2</v>
      </c>
      <c r="F147" s="6">
        <f t="shared" ref="F147" si="88">F148</f>
        <v>6.6666666666666666E-2</v>
      </c>
      <c r="G147" s="6">
        <f t="shared" ref="G147" si="89">G148</f>
        <v>6.6666666666666666E-2</v>
      </c>
      <c r="H147" s="6">
        <f t="shared" ref="H147" si="90">H148</f>
        <v>6.6666666666666666E-2</v>
      </c>
      <c r="I147" s="6">
        <f t="shared" ref="I147" si="91">I148</f>
        <v>6.6666666666666666E-2</v>
      </c>
      <c r="J147" s="6">
        <f t="shared" ref="J147" si="92">J148</f>
        <v>0.4</v>
      </c>
      <c r="K147" s="6">
        <f t="shared" ref="K147" si="93">K148</f>
        <v>6.6666666666666666E-2</v>
      </c>
      <c r="L147" s="6">
        <f t="shared" ref="L147" si="94">L148</f>
        <v>6.6666666666666666E-2</v>
      </c>
      <c r="M147" s="6">
        <f t="shared" ref="M147" si="95">M148</f>
        <v>6.6666666666666666E-2</v>
      </c>
      <c r="N147" s="6">
        <f t="shared" ref="N147" si="96">N148</f>
        <v>6.6666666666666666E-2</v>
      </c>
      <c r="O147" s="54" t="e">
        <f>IF($A147=3,INDEX($D$104:$M$113,MATCH($C147,$A$104:$A$113,0),MATCH(O$120,$D$103:$M$103,0))+E146/2,$B$84)</f>
        <v>#N/A</v>
      </c>
      <c r="P147" s="6" t="e">
        <f>IF($A147=3,INDEX($D$104:$M$113,MATCH($C147,$A$104:$A$113,0),MATCH(P$120,$D$103:$M$103,0))+F146/2,$B$84)</f>
        <v>#N/A</v>
      </c>
      <c r="Q147" s="6" t="e">
        <f>IF($A147=3,INDEX($D$104:$M$113,MATCH($C147,$A$104:$A$113,0),MATCH(Q$120,$D$103:$M$103,0))+G146/2,$B$84)</f>
        <v>#N/A</v>
      </c>
      <c r="R147" s="6" t="e">
        <f>IF($A147=3,INDEX($D$104:$M$113,MATCH($C147,$A$104:$A$113,0),MATCH(R$120,$D$103:$M$103,0))+H146/2,$B$84)</f>
        <v>#N/A</v>
      </c>
      <c r="S147" s="6" t="e">
        <f>IF($A147=3,INDEX($D$104:$M$113,MATCH($C147,$A$104:$A$113,0),MATCH(S$120,$D$103:$M$103,0))+I146/2,$B$84)</f>
        <v>#N/A</v>
      </c>
      <c r="T147" s="6" t="e">
        <f>IF($A147=3,INDEX($D$104:$M$113,MATCH($C147,$A$104:$A$113,0),MATCH(T$120,$D$103:$M$103,0))+J146/2,$B$84)</f>
        <v>#N/A</v>
      </c>
      <c r="U147" s="6" t="e">
        <f>IF($A147=3,INDEX($D$104:$M$113,MATCH($C147,$A$104:$A$113,0),MATCH(U$120,$D$103:$M$103,0))+K146/2,$B$84)</f>
        <v>#N/A</v>
      </c>
      <c r="V147" s="6" t="e">
        <f>IF($A147=3,INDEX($D$104:$M$113,MATCH($C147,$A$104:$A$113,0),MATCH(V$120,$D$103:$M$103,0))+L146/2,$B$84)</f>
        <v>#N/A</v>
      </c>
      <c r="W147" s="6" t="e">
        <f>IF($A147=3,INDEX($D$104:$M$113,MATCH($C147,$A$104:$A$113,0),MATCH(W$120,$D$103:$M$103,0))+M146/2,$B$84)</f>
        <v>#N/A</v>
      </c>
      <c r="X147" s="11" t="e">
        <f>IF($A147=3,INDEX($D$104:$M$113,MATCH($C147,$A$104:$A$113,0),MATCH(X$120,$D$103:$M$103,0))+N146/2,$B$84)</f>
        <v>#N/A</v>
      </c>
      <c r="Y147" s="54" t="e">
        <f>IF($A147=3,IF($C147=0,$B$84,0),$B$84)</f>
        <v>#N/A</v>
      </c>
      <c r="Z147" s="11" t="e">
        <f>IF($A147=3,IF($C147=0,$B$84,1),$B$84)</f>
        <v>#N/A</v>
      </c>
      <c r="AA147" s="4" t="e">
        <f>$B$84</f>
        <v>#N/A</v>
      </c>
      <c r="AB147" s="107" t="e">
        <f>IF($A147=3,IF($A$80=1,TEXT(INDEX($D$90:$M$99,MATCH($C147,$A$90:$A$99,0),MATCH(AB$120,$D$89:$M$89,0)),$Q$4),TEXT(INDEX($D$5:$M$14,MATCH($C147,$B$5:$B$14,0),MATCH(AB$120,$D$4:$M$4,0)),$Q$4)),$B$84)</f>
        <v>#N/A</v>
      </c>
      <c r="AC147" s="108" t="e">
        <f>IF($A147=3,IF($A$80=1,TEXT(INDEX($D$90:$M$99,MATCH($C147,$A$90:$A$99,0),MATCH(AC$120,$D$89:$M$89,0)),$Q$4),TEXT(INDEX($D$5:$M$14,MATCH($C147,$B$5:$B$14,0),MATCH(AC$120,$D$4:$M$4,0)),$Q$4)),$B$84)</f>
        <v>#N/A</v>
      </c>
      <c r="AD147" s="108" t="e">
        <f>IF($A147=3,IF($A$80=1,TEXT(INDEX($D$90:$M$99,MATCH($C147,$A$90:$A$99,0),MATCH(AD$120,$D$89:$M$89,0)),$Q$4),TEXT(INDEX($D$5:$M$14,MATCH($C147,$B$5:$B$14,0),MATCH(AD$120,$D$4:$M$4,0)),$Q$4)),$B$84)</f>
        <v>#N/A</v>
      </c>
      <c r="AE147" s="108" t="e">
        <f>IF($A147=3,IF($A$80=1,TEXT(INDEX($D$90:$M$99,MATCH($C147,$A$90:$A$99,0),MATCH(AE$120,$D$89:$M$89,0)),$Q$4),TEXT(INDEX($D$5:$M$14,MATCH($C147,$B$5:$B$14,0),MATCH(AE$120,$D$4:$M$4,0)),$Q$4)),$B$84)</f>
        <v>#N/A</v>
      </c>
      <c r="AF147" s="108" t="e">
        <f>IF($A147=3,IF($A$80=1,TEXT(INDEX($D$90:$M$99,MATCH($C147,$A$90:$A$99,0),MATCH(AF$120,$D$89:$M$89,0)),$Q$4),TEXT(INDEX($D$5:$M$14,MATCH($C147,$B$5:$B$14,0),MATCH(AF$120,$D$4:$M$4,0)),$Q$4)),$B$84)</f>
        <v>#N/A</v>
      </c>
      <c r="AG147" s="108" t="e">
        <f>IF($A147=3,IF($A$80=1,TEXT(INDEX($D$90:$M$99,MATCH($C147,$A$90:$A$99,0),MATCH(AG$120,$D$89:$M$89,0)),$Q$4),TEXT(INDEX($D$5:$M$14,MATCH($C147,$B$5:$B$14,0),MATCH(AG$120,$D$4:$M$4,0)),$Q$4)),$B$84)</f>
        <v>#N/A</v>
      </c>
      <c r="AH147" s="108" t="e">
        <f>IF($A147=3,IF($A$80=1,TEXT(INDEX($D$90:$M$99,MATCH($C147,$A$90:$A$99,0),MATCH(AH$120,$D$89:$M$89,0)),$Q$4),TEXT(INDEX($D$5:$M$14,MATCH($C147,$B$5:$B$14,0),MATCH(AH$120,$D$4:$M$4,0)),$Q$4)),$B$84)</f>
        <v>#N/A</v>
      </c>
      <c r="AI147" s="108" t="e">
        <f>IF($A147=3,IF($A$80=1,TEXT(INDEX($D$90:$M$99,MATCH($C147,$A$90:$A$99,0),MATCH(AI$120,$D$89:$M$89,0)),$Q$4),TEXT(INDEX($D$5:$M$14,MATCH($C147,$B$5:$B$14,0),MATCH(AI$120,$D$4:$M$4,0)),$Q$4)),$B$84)</f>
        <v>#N/A</v>
      </c>
      <c r="AJ147" s="108" t="e">
        <f>IF($A147=3,IF($A$80=1,TEXT(INDEX($D$90:$M$99,MATCH($C147,$A$90:$A$99,0),MATCH(AJ$120,$D$89:$M$89,0)),$Q$4),TEXT(INDEX($D$5:$M$14,MATCH($C147,$B$5:$B$14,0),MATCH(AJ$120,$D$4:$M$4,0)),$Q$4)),$B$84)</f>
        <v>#N/A</v>
      </c>
      <c r="AK147" s="109" t="e">
        <f>IF($A147=3,IF($A$80=1,TEXT(INDEX($D$90:$M$99,MATCH($C147,$A$90:$A$99,0),MATCH(AK$120,$D$89:$M$89,0)),$Q$4),TEXT(INDEX($D$5:$M$14,MATCH($C147,$B$5:$B$14,0),MATCH(AK$120,$D$4:$M$4,0)),$Q$4)),$B$84)</f>
        <v>#N/A</v>
      </c>
      <c r="AL147" s="16" t="e">
        <f>IF($A147=3,$C147,$B$84)</f>
        <v>#N/A</v>
      </c>
      <c r="AM147" s="59" t="e">
        <f>IF($A147=3,VLOOKUP($C147,$A$90:$B$100,2,0),$B$84)</f>
        <v>#N/A</v>
      </c>
      <c r="AN147" s="79"/>
    </row>
    <row r="148" spans="1:40" x14ac:dyDescent="0.2">
      <c r="A148" s="1">
        <f t="shared" si="7"/>
        <v>3</v>
      </c>
      <c r="B148" s="1">
        <f t="shared" si="8"/>
        <v>6</v>
      </c>
      <c r="C148" t="str">
        <f t="shared" si="9"/>
        <v>Col 6</v>
      </c>
      <c r="D148" s="71">
        <f>AVERAGE(D149,D147)</f>
        <v>46.551724137931032</v>
      </c>
      <c r="E148" s="46">
        <f>VLOOKUP($C148,$A$90:$M$100,E$117,0)</f>
        <v>6.6666666666666666E-2</v>
      </c>
      <c r="F148" s="47">
        <f t="shared" ref="F148:N148" si="97">VLOOKUP($C148,$A$90:$M$100,F$117,0)</f>
        <v>6.6666666666666666E-2</v>
      </c>
      <c r="G148" s="47">
        <f t="shared" si="97"/>
        <v>6.6666666666666666E-2</v>
      </c>
      <c r="H148" s="47">
        <f t="shared" si="97"/>
        <v>6.6666666666666666E-2</v>
      </c>
      <c r="I148" s="47">
        <f t="shared" si="97"/>
        <v>6.6666666666666666E-2</v>
      </c>
      <c r="J148" s="47">
        <f t="shared" si="97"/>
        <v>0.4</v>
      </c>
      <c r="K148" s="47">
        <f t="shared" si="97"/>
        <v>6.6666666666666666E-2</v>
      </c>
      <c r="L148" s="47">
        <f t="shared" si="97"/>
        <v>6.6666666666666666E-2</v>
      </c>
      <c r="M148" s="47">
        <f t="shared" si="97"/>
        <v>6.6666666666666666E-2</v>
      </c>
      <c r="N148" s="47">
        <f t="shared" si="97"/>
        <v>6.6666666666666666E-2</v>
      </c>
      <c r="O148" s="54">
        <f>IF($A148=3,INDEX($D$104:$M$113,MATCH($C148,$A$104:$A$113,0),MATCH(O$120,$D$103:$M$103,0))+E147/2,$B$84)</f>
        <v>3.3333333333333333E-2</v>
      </c>
      <c r="P148" s="6">
        <f>IF($A148=3,INDEX($D$104:$M$113,MATCH($C148,$A$104:$A$113,0),MATCH(P$120,$D$103:$M$103,0))+F147/2,$B$84)</f>
        <v>0.1</v>
      </c>
      <c r="Q148" s="6">
        <f>IF($A148=3,INDEX($D$104:$M$113,MATCH($C148,$A$104:$A$113,0),MATCH(Q$120,$D$103:$M$103,0))+G147/2,$B$84)</f>
        <v>0.16666666666666666</v>
      </c>
      <c r="R148" s="6">
        <f>IF($A148=3,INDEX($D$104:$M$113,MATCH($C148,$A$104:$A$113,0),MATCH(R$120,$D$103:$M$103,0))+H147/2,$B$84)</f>
        <v>0.23333333333333334</v>
      </c>
      <c r="S148" s="6">
        <f>IF($A148=3,INDEX($D$104:$M$113,MATCH($C148,$A$104:$A$113,0),MATCH(S$120,$D$103:$M$103,0))+I147/2,$B$84)</f>
        <v>0.3</v>
      </c>
      <c r="T148" s="6">
        <f>IF($A148=3,INDEX($D$104:$M$113,MATCH($C148,$A$104:$A$113,0),MATCH(T$120,$D$103:$M$103,0))+J147/2,$B$84)</f>
        <v>0.53333333333333333</v>
      </c>
      <c r="U148" s="6">
        <f>IF($A148=3,INDEX($D$104:$M$113,MATCH($C148,$A$104:$A$113,0),MATCH(U$120,$D$103:$M$103,0))+K147/2,$B$84)</f>
        <v>0.76666666666666672</v>
      </c>
      <c r="V148" s="6">
        <f>IF($A148=3,INDEX($D$104:$M$113,MATCH($C148,$A$104:$A$113,0),MATCH(V$120,$D$103:$M$103,0))+L147/2,$B$84)</f>
        <v>0.83333333333333337</v>
      </c>
      <c r="W148" s="6">
        <f>IF($A148=3,INDEX($D$104:$M$113,MATCH($C148,$A$104:$A$113,0),MATCH(W$120,$D$103:$M$103,0))+M147/2,$B$84)</f>
        <v>0.9</v>
      </c>
      <c r="X148" s="11">
        <f>IF($A148=3,INDEX($D$104:$M$113,MATCH($C148,$A$104:$A$113,0),MATCH(X$120,$D$103:$M$103,0))+N147/2,$B$84)</f>
        <v>0.96666666666666667</v>
      </c>
      <c r="Y148" s="54">
        <f>IF($A148=3,IF($C148=0,$B$84,0),$B$84)</f>
        <v>0</v>
      </c>
      <c r="Z148" s="11">
        <f>IF($A148=3,IF($C148=0,$B$84,1),$B$84)</f>
        <v>1</v>
      </c>
      <c r="AA148" s="4" t="e">
        <f>$B$84</f>
        <v>#N/A</v>
      </c>
      <c r="AB148" s="107" t="str">
        <f>IF($A148=3,IF($A$80=1,TEXT(INDEX($D$90:$M$99,MATCH($C148,$A$90:$A$99,0),MATCH(AB$120,$D$89:$M$89,0)),$Q$4),TEXT(INDEX($D$5:$M$14,MATCH($C148,$B$5:$B$14,0),MATCH(AB$120,$D$4:$M$4,0)),$Q$4)),$B$84)</f>
        <v>1.0</v>
      </c>
      <c r="AC148" s="108" t="str">
        <f>IF($A148=3,IF($A$80=1,TEXT(INDEX($D$90:$M$99,MATCH($C148,$A$90:$A$99,0),MATCH(AC$120,$D$89:$M$89,0)),$Q$4),TEXT(INDEX($D$5:$M$14,MATCH($C148,$B$5:$B$14,0),MATCH(AC$120,$D$4:$M$4,0)),$Q$4)),$B$84)</f>
        <v>1.0</v>
      </c>
      <c r="AD148" s="108" t="str">
        <f>IF($A148=3,IF($A$80=1,TEXT(INDEX($D$90:$M$99,MATCH($C148,$A$90:$A$99,0),MATCH(AD$120,$D$89:$M$89,0)),$Q$4),TEXT(INDEX($D$5:$M$14,MATCH($C148,$B$5:$B$14,0),MATCH(AD$120,$D$4:$M$4,0)),$Q$4)),$B$84)</f>
        <v>1.0</v>
      </c>
      <c r="AE148" s="108" t="str">
        <f>IF($A148=3,IF($A$80=1,TEXT(INDEX($D$90:$M$99,MATCH($C148,$A$90:$A$99,0),MATCH(AE$120,$D$89:$M$89,0)),$Q$4),TEXT(INDEX($D$5:$M$14,MATCH($C148,$B$5:$B$14,0),MATCH(AE$120,$D$4:$M$4,0)),$Q$4)),$B$84)</f>
        <v>1.0</v>
      </c>
      <c r="AF148" s="108" t="str">
        <f>IF($A148=3,IF($A$80=1,TEXT(INDEX($D$90:$M$99,MATCH($C148,$A$90:$A$99,0),MATCH(AF$120,$D$89:$M$89,0)),$Q$4),TEXT(INDEX($D$5:$M$14,MATCH($C148,$B$5:$B$14,0),MATCH(AF$120,$D$4:$M$4,0)),$Q$4)),$B$84)</f>
        <v>1.0</v>
      </c>
      <c r="AG148" s="108" t="str">
        <f>IF($A148=3,IF($A$80=1,TEXT(INDEX($D$90:$M$99,MATCH($C148,$A$90:$A$99,0),MATCH(AG$120,$D$89:$M$89,0)),$Q$4),TEXT(INDEX($D$5:$M$14,MATCH($C148,$B$5:$B$14,0),MATCH(AG$120,$D$4:$M$4,0)),$Q$4)),$B$84)</f>
        <v>6.0</v>
      </c>
      <c r="AH148" s="108" t="str">
        <f>IF($A148=3,IF($A$80=1,TEXT(INDEX($D$90:$M$99,MATCH($C148,$A$90:$A$99,0),MATCH(AH$120,$D$89:$M$89,0)),$Q$4),TEXT(INDEX($D$5:$M$14,MATCH($C148,$B$5:$B$14,0),MATCH(AH$120,$D$4:$M$4,0)),$Q$4)),$B$84)</f>
        <v>1.0</v>
      </c>
      <c r="AI148" s="108" t="str">
        <f>IF($A148=3,IF($A$80=1,TEXT(INDEX($D$90:$M$99,MATCH($C148,$A$90:$A$99,0),MATCH(AI$120,$D$89:$M$89,0)),$Q$4),TEXT(INDEX($D$5:$M$14,MATCH($C148,$B$5:$B$14,0),MATCH(AI$120,$D$4:$M$4,0)),$Q$4)),$B$84)</f>
        <v>1.0</v>
      </c>
      <c r="AJ148" s="108" t="str">
        <f>IF($A148=3,IF($A$80=1,TEXT(INDEX($D$90:$M$99,MATCH($C148,$A$90:$A$99,0),MATCH(AJ$120,$D$89:$M$89,0)),$Q$4),TEXT(INDEX($D$5:$M$14,MATCH($C148,$B$5:$B$14,0),MATCH(AJ$120,$D$4:$M$4,0)),$Q$4)),$B$84)</f>
        <v>1.0</v>
      </c>
      <c r="AK148" s="109" t="str">
        <f>IF($A148=3,IF($A$80=1,TEXT(INDEX($D$90:$M$99,MATCH($C148,$A$90:$A$99,0),MATCH(AK$120,$D$89:$M$89,0)),$Q$4),TEXT(INDEX($D$5:$M$14,MATCH($C148,$B$5:$B$14,0),MATCH(AK$120,$D$4:$M$4,0)),$Q$4)),$B$84)</f>
        <v>1.0</v>
      </c>
      <c r="AL148" s="16" t="str">
        <f>IF($A148=3,$C148,$B$84)</f>
        <v>Col 6</v>
      </c>
      <c r="AM148" s="59">
        <f>IF($A148=3,VLOOKUP($C148,$A$90:$B$100,2,0),$B$84)</f>
        <v>15</v>
      </c>
      <c r="AN148" s="79"/>
    </row>
    <row r="149" spans="1:40" x14ac:dyDescent="0.2">
      <c r="A149" s="1">
        <f t="shared" si="7"/>
        <v>4</v>
      </c>
      <c r="B149" s="1">
        <f t="shared" si="8"/>
        <v>6</v>
      </c>
      <c r="C149" t="str">
        <f t="shared" si="9"/>
        <v>Col 6</v>
      </c>
      <c r="D149" s="71">
        <f>VLOOKUP($C149,$A$90:$C$100,3,0)+D146</f>
        <v>51.724137931034484</v>
      </c>
      <c r="E149" s="48">
        <f>E148</f>
        <v>6.6666666666666666E-2</v>
      </c>
      <c r="F149" s="6">
        <f t="shared" ref="F149" si="98">F148</f>
        <v>6.6666666666666666E-2</v>
      </c>
      <c r="G149" s="6">
        <f t="shared" ref="G149" si="99">G148</f>
        <v>6.6666666666666666E-2</v>
      </c>
      <c r="H149" s="6">
        <f t="shared" ref="H149" si="100">H148</f>
        <v>6.6666666666666666E-2</v>
      </c>
      <c r="I149" s="6">
        <f t="shared" ref="I149" si="101">I148</f>
        <v>6.6666666666666666E-2</v>
      </c>
      <c r="J149" s="6">
        <f t="shared" ref="J149" si="102">J148</f>
        <v>0.4</v>
      </c>
      <c r="K149" s="6">
        <f t="shared" ref="K149" si="103">K148</f>
        <v>6.6666666666666666E-2</v>
      </c>
      <c r="L149" s="6">
        <f t="shared" ref="L149" si="104">L148</f>
        <v>6.6666666666666666E-2</v>
      </c>
      <c r="M149" s="6">
        <f t="shared" ref="M149" si="105">M148</f>
        <v>6.6666666666666666E-2</v>
      </c>
      <c r="N149" s="6">
        <f t="shared" ref="N149" si="106">N148</f>
        <v>6.6666666666666666E-2</v>
      </c>
      <c r="O149" s="54" t="e">
        <f>IF($A149=3,INDEX($D$104:$M$113,MATCH($C149,$A$104:$A$113,0),MATCH(O$120,$D$103:$M$103,0))+E148/2,$B$84)</f>
        <v>#N/A</v>
      </c>
      <c r="P149" s="6" t="e">
        <f>IF($A149=3,INDEX($D$104:$M$113,MATCH($C149,$A$104:$A$113,0),MATCH(P$120,$D$103:$M$103,0))+F148/2,$B$84)</f>
        <v>#N/A</v>
      </c>
      <c r="Q149" s="6" t="e">
        <f>IF($A149=3,INDEX($D$104:$M$113,MATCH($C149,$A$104:$A$113,0),MATCH(Q$120,$D$103:$M$103,0))+G148/2,$B$84)</f>
        <v>#N/A</v>
      </c>
      <c r="R149" s="6" t="e">
        <f>IF($A149=3,INDEX($D$104:$M$113,MATCH($C149,$A$104:$A$113,0),MATCH(R$120,$D$103:$M$103,0))+H148/2,$B$84)</f>
        <v>#N/A</v>
      </c>
      <c r="S149" s="6" t="e">
        <f>IF($A149=3,INDEX($D$104:$M$113,MATCH($C149,$A$104:$A$113,0),MATCH(S$120,$D$103:$M$103,0))+I148/2,$B$84)</f>
        <v>#N/A</v>
      </c>
      <c r="T149" s="6" t="e">
        <f>IF($A149=3,INDEX($D$104:$M$113,MATCH($C149,$A$104:$A$113,0),MATCH(T$120,$D$103:$M$103,0))+J148/2,$B$84)</f>
        <v>#N/A</v>
      </c>
      <c r="U149" s="6" t="e">
        <f>IF($A149=3,INDEX($D$104:$M$113,MATCH($C149,$A$104:$A$113,0),MATCH(U$120,$D$103:$M$103,0))+K148/2,$B$84)</f>
        <v>#N/A</v>
      </c>
      <c r="V149" s="6" t="e">
        <f>IF($A149=3,INDEX($D$104:$M$113,MATCH($C149,$A$104:$A$113,0),MATCH(V$120,$D$103:$M$103,0))+L148/2,$B$84)</f>
        <v>#N/A</v>
      </c>
      <c r="W149" s="6" t="e">
        <f>IF($A149=3,INDEX($D$104:$M$113,MATCH($C149,$A$104:$A$113,0),MATCH(W$120,$D$103:$M$103,0))+M148/2,$B$84)</f>
        <v>#N/A</v>
      </c>
      <c r="X149" s="11" t="e">
        <f>IF($A149=3,INDEX($D$104:$M$113,MATCH($C149,$A$104:$A$113,0),MATCH(X$120,$D$103:$M$103,0))+N148/2,$B$84)</f>
        <v>#N/A</v>
      </c>
      <c r="Y149" s="54" t="e">
        <f>IF($A149=3,IF($C149=0,$B$84,0),$B$84)</f>
        <v>#N/A</v>
      </c>
      <c r="Z149" s="11" t="e">
        <f>IF($A149=3,IF($C149=0,$B$84,1),$B$84)</f>
        <v>#N/A</v>
      </c>
      <c r="AA149" s="4" t="e">
        <f>$B$84</f>
        <v>#N/A</v>
      </c>
      <c r="AB149" s="107" t="e">
        <f>IF($A149=3,IF($A$80=1,TEXT(INDEX($D$90:$M$99,MATCH($C149,$A$90:$A$99,0),MATCH(AB$120,$D$89:$M$89,0)),$Q$4),TEXT(INDEX($D$5:$M$14,MATCH($C149,$B$5:$B$14,0),MATCH(AB$120,$D$4:$M$4,0)),$Q$4)),$B$84)</f>
        <v>#N/A</v>
      </c>
      <c r="AC149" s="108" t="e">
        <f>IF($A149=3,IF($A$80=1,TEXT(INDEX($D$90:$M$99,MATCH($C149,$A$90:$A$99,0),MATCH(AC$120,$D$89:$M$89,0)),$Q$4),TEXT(INDEX($D$5:$M$14,MATCH($C149,$B$5:$B$14,0),MATCH(AC$120,$D$4:$M$4,0)),$Q$4)),$B$84)</f>
        <v>#N/A</v>
      </c>
      <c r="AD149" s="108" t="e">
        <f>IF($A149=3,IF($A$80=1,TEXT(INDEX($D$90:$M$99,MATCH($C149,$A$90:$A$99,0),MATCH(AD$120,$D$89:$M$89,0)),$Q$4),TEXT(INDEX($D$5:$M$14,MATCH($C149,$B$5:$B$14,0),MATCH(AD$120,$D$4:$M$4,0)),$Q$4)),$B$84)</f>
        <v>#N/A</v>
      </c>
      <c r="AE149" s="108" t="e">
        <f>IF($A149=3,IF($A$80=1,TEXT(INDEX($D$90:$M$99,MATCH($C149,$A$90:$A$99,0),MATCH(AE$120,$D$89:$M$89,0)),$Q$4),TEXT(INDEX($D$5:$M$14,MATCH($C149,$B$5:$B$14,0),MATCH(AE$120,$D$4:$M$4,0)),$Q$4)),$B$84)</f>
        <v>#N/A</v>
      </c>
      <c r="AF149" s="108" t="e">
        <f>IF($A149=3,IF($A$80=1,TEXT(INDEX($D$90:$M$99,MATCH($C149,$A$90:$A$99,0),MATCH(AF$120,$D$89:$M$89,0)),$Q$4),TEXT(INDEX($D$5:$M$14,MATCH($C149,$B$5:$B$14,0),MATCH(AF$120,$D$4:$M$4,0)),$Q$4)),$B$84)</f>
        <v>#N/A</v>
      </c>
      <c r="AG149" s="108" t="e">
        <f>IF($A149=3,IF($A$80=1,TEXT(INDEX($D$90:$M$99,MATCH($C149,$A$90:$A$99,0),MATCH(AG$120,$D$89:$M$89,0)),$Q$4),TEXT(INDEX($D$5:$M$14,MATCH($C149,$B$5:$B$14,0),MATCH(AG$120,$D$4:$M$4,0)),$Q$4)),$B$84)</f>
        <v>#N/A</v>
      </c>
      <c r="AH149" s="108" t="e">
        <f>IF($A149=3,IF($A$80=1,TEXT(INDEX($D$90:$M$99,MATCH($C149,$A$90:$A$99,0),MATCH(AH$120,$D$89:$M$89,0)),$Q$4),TEXT(INDEX($D$5:$M$14,MATCH($C149,$B$5:$B$14,0),MATCH(AH$120,$D$4:$M$4,0)),$Q$4)),$B$84)</f>
        <v>#N/A</v>
      </c>
      <c r="AI149" s="108" t="e">
        <f>IF($A149=3,IF($A$80=1,TEXT(INDEX($D$90:$M$99,MATCH($C149,$A$90:$A$99,0),MATCH(AI$120,$D$89:$M$89,0)),$Q$4),TEXT(INDEX($D$5:$M$14,MATCH($C149,$B$5:$B$14,0),MATCH(AI$120,$D$4:$M$4,0)),$Q$4)),$B$84)</f>
        <v>#N/A</v>
      </c>
      <c r="AJ149" s="108" t="e">
        <f>IF($A149=3,IF($A$80=1,TEXT(INDEX($D$90:$M$99,MATCH($C149,$A$90:$A$99,0),MATCH(AJ$120,$D$89:$M$89,0)),$Q$4),TEXT(INDEX($D$5:$M$14,MATCH($C149,$B$5:$B$14,0),MATCH(AJ$120,$D$4:$M$4,0)),$Q$4)),$B$84)</f>
        <v>#N/A</v>
      </c>
      <c r="AK149" s="109" t="e">
        <f>IF($A149=3,IF($A$80=1,TEXT(INDEX($D$90:$M$99,MATCH($C149,$A$90:$A$99,0),MATCH(AK$120,$D$89:$M$89,0)),$Q$4),TEXT(INDEX($D$5:$M$14,MATCH($C149,$B$5:$B$14,0),MATCH(AK$120,$D$4:$M$4,0)),$Q$4)),$B$84)</f>
        <v>#N/A</v>
      </c>
      <c r="AL149" s="16" t="e">
        <f>IF($A149=3,$C149,$B$84)</f>
        <v>#N/A</v>
      </c>
      <c r="AM149" s="59" t="e">
        <f>IF($A149=3,VLOOKUP($C149,$A$90:$B$100,2,0),$B$84)</f>
        <v>#N/A</v>
      </c>
      <c r="AN149" s="79"/>
    </row>
    <row r="150" spans="1:40" x14ac:dyDescent="0.2">
      <c r="A150" s="1">
        <f t="shared" si="7"/>
        <v>5</v>
      </c>
      <c r="B150" s="1">
        <f t="shared" si="8"/>
        <v>6</v>
      </c>
      <c r="C150" t="str">
        <f t="shared" si="9"/>
        <v>Col 6</v>
      </c>
      <c r="D150" s="71">
        <f>D149</f>
        <v>51.724137931034484</v>
      </c>
      <c r="E150" s="46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54" t="e">
        <f>IF($A150=3,INDEX($D$104:$M$113,MATCH($C150,$A$104:$A$113,0),MATCH(O$120,$D$103:$M$103,0))+E149/2,$B$84)</f>
        <v>#N/A</v>
      </c>
      <c r="P150" s="6" t="e">
        <f>IF($A150=3,INDEX($D$104:$M$113,MATCH($C150,$A$104:$A$113,0),MATCH(P$120,$D$103:$M$103,0))+F149/2,$B$84)</f>
        <v>#N/A</v>
      </c>
      <c r="Q150" s="6" t="e">
        <f>IF($A150=3,INDEX($D$104:$M$113,MATCH($C150,$A$104:$A$113,0),MATCH(Q$120,$D$103:$M$103,0))+G149/2,$B$84)</f>
        <v>#N/A</v>
      </c>
      <c r="R150" s="6" t="e">
        <f>IF($A150=3,INDEX($D$104:$M$113,MATCH($C150,$A$104:$A$113,0),MATCH(R$120,$D$103:$M$103,0))+H149/2,$B$84)</f>
        <v>#N/A</v>
      </c>
      <c r="S150" s="6" t="e">
        <f>IF($A150=3,INDEX($D$104:$M$113,MATCH($C150,$A$104:$A$113,0),MATCH(S$120,$D$103:$M$103,0))+I149/2,$B$84)</f>
        <v>#N/A</v>
      </c>
      <c r="T150" s="6" t="e">
        <f>IF($A150=3,INDEX($D$104:$M$113,MATCH($C150,$A$104:$A$113,0),MATCH(T$120,$D$103:$M$103,0))+J149/2,$B$84)</f>
        <v>#N/A</v>
      </c>
      <c r="U150" s="6" t="e">
        <f>IF($A150=3,INDEX($D$104:$M$113,MATCH($C150,$A$104:$A$113,0),MATCH(U$120,$D$103:$M$103,0))+K149/2,$B$84)</f>
        <v>#N/A</v>
      </c>
      <c r="V150" s="6" t="e">
        <f>IF($A150=3,INDEX($D$104:$M$113,MATCH($C150,$A$104:$A$113,0),MATCH(V$120,$D$103:$M$103,0))+L149/2,$B$84)</f>
        <v>#N/A</v>
      </c>
      <c r="W150" s="6" t="e">
        <f>IF($A150=3,INDEX($D$104:$M$113,MATCH($C150,$A$104:$A$113,0),MATCH(W$120,$D$103:$M$103,0))+M149/2,$B$84)</f>
        <v>#N/A</v>
      </c>
      <c r="X150" s="11" t="e">
        <f>IF($A150=3,INDEX($D$104:$M$113,MATCH($C150,$A$104:$A$113,0),MATCH(X$120,$D$103:$M$103,0))+N149/2,$B$84)</f>
        <v>#N/A</v>
      </c>
      <c r="Y150" s="54" t="e">
        <f>IF($A150=3,IF($C150=0,$B$84,0),$B$84)</f>
        <v>#N/A</v>
      </c>
      <c r="Z150" s="11" t="e">
        <f>IF($A150=3,IF($C150=0,$B$84,1),$B$84)</f>
        <v>#N/A</v>
      </c>
      <c r="AA150" s="4" t="e">
        <f>$B$84</f>
        <v>#N/A</v>
      </c>
      <c r="AB150" s="107" t="e">
        <f>IF($A150=3,IF($A$80=1,TEXT(INDEX($D$90:$M$99,MATCH($C150,$A$90:$A$99,0),MATCH(AB$120,$D$89:$M$89,0)),$Q$4),TEXT(INDEX($D$5:$M$14,MATCH($C150,$B$5:$B$14,0),MATCH(AB$120,$D$4:$M$4,0)),$Q$4)),$B$84)</f>
        <v>#N/A</v>
      </c>
      <c r="AC150" s="108" t="e">
        <f>IF($A150=3,IF($A$80=1,TEXT(INDEX($D$90:$M$99,MATCH($C150,$A$90:$A$99,0),MATCH(AC$120,$D$89:$M$89,0)),$Q$4),TEXT(INDEX($D$5:$M$14,MATCH($C150,$B$5:$B$14,0),MATCH(AC$120,$D$4:$M$4,0)),$Q$4)),$B$84)</f>
        <v>#N/A</v>
      </c>
      <c r="AD150" s="108" t="e">
        <f>IF($A150=3,IF($A$80=1,TEXT(INDEX($D$90:$M$99,MATCH($C150,$A$90:$A$99,0),MATCH(AD$120,$D$89:$M$89,0)),$Q$4),TEXT(INDEX($D$5:$M$14,MATCH($C150,$B$5:$B$14,0),MATCH(AD$120,$D$4:$M$4,0)),$Q$4)),$B$84)</f>
        <v>#N/A</v>
      </c>
      <c r="AE150" s="108" t="e">
        <f>IF($A150=3,IF($A$80=1,TEXT(INDEX($D$90:$M$99,MATCH($C150,$A$90:$A$99,0),MATCH(AE$120,$D$89:$M$89,0)),$Q$4),TEXT(INDEX($D$5:$M$14,MATCH($C150,$B$5:$B$14,0),MATCH(AE$120,$D$4:$M$4,0)),$Q$4)),$B$84)</f>
        <v>#N/A</v>
      </c>
      <c r="AF150" s="108" t="e">
        <f>IF($A150=3,IF($A$80=1,TEXT(INDEX($D$90:$M$99,MATCH($C150,$A$90:$A$99,0),MATCH(AF$120,$D$89:$M$89,0)),$Q$4),TEXT(INDEX($D$5:$M$14,MATCH($C150,$B$5:$B$14,0),MATCH(AF$120,$D$4:$M$4,0)),$Q$4)),$B$84)</f>
        <v>#N/A</v>
      </c>
      <c r="AG150" s="108" t="e">
        <f>IF($A150=3,IF($A$80=1,TEXT(INDEX($D$90:$M$99,MATCH($C150,$A$90:$A$99,0),MATCH(AG$120,$D$89:$M$89,0)),$Q$4),TEXT(INDEX($D$5:$M$14,MATCH($C150,$B$5:$B$14,0),MATCH(AG$120,$D$4:$M$4,0)),$Q$4)),$B$84)</f>
        <v>#N/A</v>
      </c>
      <c r="AH150" s="108" t="e">
        <f>IF($A150=3,IF($A$80=1,TEXT(INDEX($D$90:$M$99,MATCH($C150,$A$90:$A$99,0),MATCH(AH$120,$D$89:$M$89,0)),$Q$4),TEXT(INDEX($D$5:$M$14,MATCH($C150,$B$5:$B$14,0),MATCH(AH$120,$D$4:$M$4,0)),$Q$4)),$B$84)</f>
        <v>#N/A</v>
      </c>
      <c r="AI150" s="108" t="e">
        <f>IF($A150=3,IF($A$80=1,TEXT(INDEX($D$90:$M$99,MATCH($C150,$A$90:$A$99,0),MATCH(AI$120,$D$89:$M$89,0)),$Q$4),TEXT(INDEX($D$5:$M$14,MATCH($C150,$B$5:$B$14,0),MATCH(AI$120,$D$4:$M$4,0)),$Q$4)),$B$84)</f>
        <v>#N/A</v>
      </c>
      <c r="AJ150" s="108" t="e">
        <f>IF($A150=3,IF($A$80=1,TEXT(INDEX($D$90:$M$99,MATCH($C150,$A$90:$A$99,0),MATCH(AJ$120,$D$89:$M$89,0)),$Q$4),TEXT(INDEX($D$5:$M$14,MATCH($C150,$B$5:$B$14,0),MATCH(AJ$120,$D$4:$M$4,0)),$Q$4)),$B$84)</f>
        <v>#N/A</v>
      </c>
      <c r="AK150" s="109" t="e">
        <f>IF($A150=3,IF($A$80=1,TEXT(INDEX($D$90:$M$99,MATCH($C150,$A$90:$A$99,0),MATCH(AK$120,$D$89:$M$89,0)),$Q$4),TEXT(INDEX($D$5:$M$14,MATCH($C150,$B$5:$B$14,0),MATCH(AK$120,$D$4:$M$4,0)),$Q$4)),$B$84)</f>
        <v>#N/A</v>
      </c>
      <c r="AL150" s="16" t="e">
        <f>IF($A150=3,$C150,$B$84)</f>
        <v>#N/A</v>
      </c>
      <c r="AM150" s="59" t="e">
        <f>IF($A150=3,VLOOKUP($C150,$A$90:$B$100,2,0),$B$84)</f>
        <v>#N/A</v>
      </c>
      <c r="AN150" s="79"/>
    </row>
    <row r="151" spans="1:40" x14ac:dyDescent="0.2">
      <c r="A151" s="1">
        <f t="shared" si="7"/>
        <v>1</v>
      </c>
      <c r="B151" s="1">
        <f t="shared" si="8"/>
        <v>7</v>
      </c>
      <c r="C151" t="str">
        <f t="shared" si="9"/>
        <v>Col 7</v>
      </c>
      <c r="D151" s="71">
        <f>D150</f>
        <v>51.724137931034484</v>
      </c>
      <c r="E151" s="48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54" t="e">
        <f>IF($A151=3,INDEX($D$104:$M$113,MATCH($C151,$A$104:$A$113,0),MATCH(O$120,$D$103:$M$103,0))+E150/2,$B$84)</f>
        <v>#N/A</v>
      </c>
      <c r="P151" s="6" t="e">
        <f>IF($A151=3,INDEX($D$104:$M$113,MATCH($C151,$A$104:$A$113,0),MATCH(P$120,$D$103:$M$103,0))+F150/2,$B$84)</f>
        <v>#N/A</v>
      </c>
      <c r="Q151" s="6" t="e">
        <f>IF($A151=3,INDEX($D$104:$M$113,MATCH($C151,$A$104:$A$113,0),MATCH(Q$120,$D$103:$M$103,0))+G150/2,$B$84)</f>
        <v>#N/A</v>
      </c>
      <c r="R151" s="6" t="e">
        <f>IF($A151=3,INDEX($D$104:$M$113,MATCH($C151,$A$104:$A$113,0),MATCH(R$120,$D$103:$M$103,0))+H150/2,$B$84)</f>
        <v>#N/A</v>
      </c>
      <c r="S151" s="6" t="e">
        <f>IF($A151=3,INDEX($D$104:$M$113,MATCH($C151,$A$104:$A$113,0),MATCH(S$120,$D$103:$M$103,0))+I150/2,$B$84)</f>
        <v>#N/A</v>
      </c>
      <c r="T151" s="6" t="e">
        <f>IF($A151=3,INDEX($D$104:$M$113,MATCH($C151,$A$104:$A$113,0),MATCH(T$120,$D$103:$M$103,0))+J150/2,$B$84)</f>
        <v>#N/A</v>
      </c>
      <c r="U151" s="6" t="e">
        <f>IF($A151=3,INDEX($D$104:$M$113,MATCH($C151,$A$104:$A$113,0),MATCH(U$120,$D$103:$M$103,0))+K150/2,$B$84)</f>
        <v>#N/A</v>
      </c>
      <c r="V151" s="6" t="e">
        <f>IF($A151=3,INDEX($D$104:$M$113,MATCH($C151,$A$104:$A$113,0),MATCH(V$120,$D$103:$M$103,0))+L150/2,$B$84)</f>
        <v>#N/A</v>
      </c>
      <c r="W151" s="6" t="e">
        <f>IF($A151=3,INDEX($D$104:$M$113,MATCH($C151,$A$104:$A$113,0),MATCH(W$120,$D$103:$M$103,0))+M150/2,$B$84)</f>
        <v>#N/A</v>
      </c>
      <c r="X151" s="11" t="e">
        <f>IF($A151=3,INDEX($D$104:$M$113,MATCH($C151,$A$104:$A$113,0),MATCH(X$120,$D$103:$M$103,0))+N150/2,$B$84)</f>
        <v>#N/A</v>
      </c>
      <c r="Y151" s="54" t="e">
        <f>IF($A151=3,IF($C151=0,$B$84,0),$B$84)</f>
        <v>#N/A</v>
      </c>
      <c r="Z151" s="11" t="e">
        <f>IF($A151=3,IF($C151=0,$B$84,1),$B$84)</f>
        <v>#N/A</v>
      </c>
      <c r="AA151" s="4" t="e">
        <f>$B$84</f>
        <v>#N/A</v>
      </c>
      <c r="AB151" s="107" t="e">
        <f>IF($A151=3,IF($A$80=1,TEXT(INDEX($D$90:$M$99,MATCH($C151,$A$90:$A$99,0),MATCH(AB$120,$D$89:$M$89,0)),$Q$4),TEXT(INDEX($D$5:$M$14,MATCH($C151,$B$5:$B$14,0),MATCH(AB$120,$D$4:$M$4,0)),$Q$4)),$B$84)</f>
        <v>#N/A</v>
      </c>
      <c r="AC151" s="108" t="e">
        <f>IF($A151=3,IF($A$80=1,TEXT(INDEX($D$90:$M$99,MATCH($C151,$A$90:$A$99,0),MATCH(AC$120,$D$89:$M$89,0)),$Q$4),TEXT(INDEX($D$5:$M$14,MATCH($C151,$B$5:$B$14,0),MATCH(AC$120,$D$4:$M$4,0)),$Q$4)),$B$84)</f>
        <v>#N/A</v>
      </c>
      <c r="AD151" s="108" t="e">
        <f>IF($A151=3,IF($A$80=1,TEXT(INDEX($D$90:$M$99,MATCH($C151,$A$90:$A$99,0),MATCH(AD$120,$D$89:$M$89,0)),$Q$4),TEXT(INDEX($D$5:$M$14,MATCH($C151,$B$5:$B$14,0),MATCH(AD$120,$D$4:$M$4,0)),$Q$4)),$B$84)</f>
        <v>#N/A</v>
      </c>
      <c r="AE151" s="108" t="e">
        <f>IF($A151=3,IF($A$80=1,TEXT(INDEX($D$90:$M$99,MATCH($C151,$A$90:$A$99,0),MATCH(AE$120,$D$89:$M$89,0)),$Q$4),TEXT(INDEX($D$5:$M$14,MATCH($C151,$B$5:$B$14,0),MATCH(AE$120,$D$4:$M$4,0)),$Q$4)),$B$84)</f>
        <v>#N/A</v>
      </c>
      <c r="AF151" s="108" t="e">
        <f>IF($A151=3,IF($A$80=1,TEXT(INDEX($D$90:$M$99,MATCH($C151,$A$90:$A$99,0),MATCH(AF$120,$D$89:$M$89,0)),$Q$4),TEXT(INDEX($D$5:$M$14,MATCH($C151,$B$5:$B$14,0),MATCH(AF$120,$D$4:$M$4,0)),$Q$4)),$B$84)</f>
        <v>#N/A</v>
      </c>
      <c r="AG151" s="108" t="e">
        <f>IF($A151=3,IF($A$80=1,TEXT(INDEX($D$90:$M$99,MATCH($C151,$A$90:$A$99,0),MATCH(AG$120,$D$89:$M$89,0)),$Q$4),TEXT(INDEX($D$5:$M$14,MATCH($C151,$B$5:$B$14,0),MATCH(AG$120,$D$4:$M$4,0)),$Q$4)),$B$84)</f>
        <v>#N/A</v>
      </c>
      <c r="AH151" s="108" t="e">
        <f>IF($A151=3,IF($A$80=1,TEXT(INDEX($D$90:$M$99,MATCH($C151,$A$90:$A$99,0),MATCH(AH$120,$D$89:$M$89,0)),$Q$4),TEXT(INDEX($D$5:$M$14,MATCH($C151,$B$5:$B$14,0),MATCH(AH$120,$D$4:$M$4,0)),$Q$4)),$B$84)</f>
        <v>#N/A</v>
      </c>
      <c r="AI151" s="108" t="e">
        <f>IF($A151=3,IF($A$80=1,TEXT(INDEX($D$90:$M$99,MATCH($C151,$A$90:$A$99,0),MATCH(AI$120,$D$89:$M$89,0)),$Q$4),TEXT(INDEX($D$5:$M$14,MATCH($C151,$B$5:$B$14,0),MATCH(AI$120,$D$4:$M$4,0)),$Q$4)),$B$84)</f>
        <v>#N/A</v>
      </c>
      <c r="AJ151" s="108" t="e">
        <f>IF($A151=3,IF($A$80=1,TEXT(INDEX($D$90:$M$99,MATCH($C151,$A$90:$A$99,0),MATCH(AJ$120,$D$89:$M$89,0)),$Q$4),TEXT(INDEX($D$5:$M$14,MATCH($C151,$B$5:$B$14,0),MATCH(AJ$120,$D$4:$M$4,0)),$Q$4)),$B$84)</f>
        <v>#N/A</v>
      </c>
      <c r="AK151" s="109" t="e">
        <f>IF($A151=3,IF($A$80=1,TEXT(INDEX($D$90:$M$99,MATCH($C151,$A$90:$A$99,0),MATCH(AK$120,$D$89:$M$89,0)),$Q$4),TEXT(INDEX($D$5:$M$14,MATCH($C151,$B$5:$B$14,0),MATCH(AK$120,$D$4:$M$4,0)),$Q$4)),$B$84)</f>
        <v>#N/A</v>
      </c>
      <c r="AL151" s="16" t="e">
        <f>IF($A151=3,$C151,$B$84)</f>
        <v>#N/A</v>
      </c>
      <c r="AM151" s="59" t="e">
        <f>IF($A151=3,VLOOKUP($C151,$A$90:$B$100,2,0),$B$84)</f>
        <v>#N/A</v>
      </c>
      <c r="AN151" s="79"/>
    </row>
    <row r="152" spans="1:40" x14ac:dyDescent="0.2">
      <c r="A152" s="1">
        <f t="shared" si="7"/>
        <v>2</v>
      </c>
      <c r="B152" s="1">
        <f t="shared" si="8"/>
        <v>7</v>
      </c>
      <c r="C152" t="str">
        <f t="shared" si="9"/>
        <v>Col 7</v>
      </c>
      <c r="D152" s="71">
        <f>D151</f>
        <v>51.724137931034484</v>
      </c>
      <c r="E152" s="46">
        <f>E153</f>
        <v>6.25E-2</v>
      </c>
      <c r="F152" s="47">
        <f t="shared" ref="F152" si="107">F153</f>
        <v>6.25E-2</v>
      </c>
      <c r="G152" s="47">
        <f t="shared" ref="G152" si="108">G153</f>
        <v>6.25E-2</v>
      </c>
      <c r="H152" s="47">
        <f t="shared" ref="H152" si="109">H153</f>
        <v>6.25E-2</v>
      </c>
      <c r="I152" s="47">
        <f t="shared" ref="I152" si="110">I153</f>
        <v>6.25E-2</v>
      </c>
      <c r="J152" s="47">
        <f t="shared" ref="J152" si="111">J153</f>
        <v>6.25E-2</v>
      </c>
      <c r="K152" s="47">
        <f t="shared" ref="K152" si="112">K153</f>
        <v>0.4375</v>
      </c>
      <c r="L152" s="47">
        <f t="shared" ref="L152" si="113">L153</f>
        <v>6.25E-2</v>
      </c>
      <c r="M152" s="47">
        <f t="shared" ref="M152" si="114">M153</f>
        <v>6.25E-2</v>
      </c>
      <c r="N152" s="47">
        <f t="shared" ref="N152" si="115">N153</f>
        <v>6.25E-2</v>
      </c>
      <c r="O152" s="54" t="e">
        <f>IF($A152=3,INDEX($D$104:$M$113,MATCH($C152,$A$104:$A$113,0),MATCH(O$120,$D$103:$M$103,0))+E151/2,$B$84)</f>
        <v>#N/A</v>
      </c>
      <c r="P152" s="6" t="e">
        <f>IF($A152=3,INDEX($D$104:$M$113,MATCH($C152,$A$104:$A$113,0),MATCH(P$120,$D$103:$M$103,0))+F151/2,$B$84)</f>
        <v>#N/A</v>
      </c>
      <c r="Q152" s="6" t="e">
        <f>IF($A152=3,INDEX($D$104:$M$113,MATCH($C152,$A$104:$A$113,0),MATCH(Q$120,$D$103:$M$103,0))+G151/2,$B$84)</f>
        <v>#N/A</v>
      </c>
      <c r="R152" s="6" t="e">
        <f>IF($A152=3,INDEX($D$104:$M$113,MATCH($C152,$A$104:$A$113,0),MATCH(R$120,$D$103:$M$103,0))+H151/2,$B$84)</f>
        <v>#N/A</v>
      </c>
      <c r="S152" s="6" t="e">
        <f>IF($A152=3,INDEX($D$104:$M$113,MATCH($C152,$A$104:$A$113,0),MATCH(S$120,$D$103:$M$103,0))+I151/2,$B$84)</f>
        <v>#N/A</v>
      </c>
      <c r="T152" s="6" t="e">
        <f>IF($A152=3,INDEX($D$104:$M$113,MATCH($C152,$A$104:$A$113,0),MATCH(T$120,$D$103:$M$103,0))+J151/2,$B$84)</f>
        <v>#N/A</v>
      </c>
      <c r="U152" s="6" t="e">
        <f>IF($A152=3,INDEX($D$104:$M$113,MATCH($C152,$A$104:$A$113,0),MATCH(U$120,$D$103:$M$103,0))+K151/2,$B$84)</f>
        <v>#N/A</v>
      </c>
      <c r="V152" s="6" t="e">
        <f>IF($A152=3,INDEX($D$104:$M$113,MATCH($C152,$A$104:$A$113,0),MATCH(V$120,$D$103:$M$103,0))+L151/2,$B$84)</f>
        <v>#N/A</v>
      </c>
      <c r="W152" s="6" t="e">
        <f>IF($A152=3,INDEX($D$104:$M$113,MATCH($C152,$A$104:$A$113,0),MATCH(W$120,$D$103:$M$103,0))+M151/2,$B$84)</f>
        <v>#N/A</v>
      </c>
      <c r="X152" s="11" t="e">
        <f>IF($A152=3,INDEX($D$104:$M$113,MATCH($C152,$A$104:$A$113,0),MATCH(X$120,$D$103:$M$103,0))+N151/2,$B$84)</f>
        <v>#N/A</v>
      </c>
      <c r="Y152" s="54" t="e">
        <f>IF($A152=3,IF($C152=0,$B$84,0),$B$84)</f>
        <v>#N/A</v>
      </c>
      <c r="Z152" s="11" t="e">
        <f>IF($A152=3,IF($C152=0,$B$84,1),$B$84)</f>
        <v>#N/A</v>
      </c>
      <c r="AA152" s="4" t="e">
        <f>$B$84</f>
        <v>#N/A</v>
      </c>
      <c r="AB152" s="107" t="e">
        <f>IF($A152=3,IF($A$80=1,TEXT(INDEX($D$90:$M$99,MATCH($C152,$A$90:$A$99,0),MATCH(AB$120,$D$89:$M$89,0)),$Q$4),TEXT(INDEX($D$5:$M$14,MATCH($C152,$B$5:$B$14,0),MATCH(AB$120,$D$4:$M$4,0)),$Q$4)),$B$84)</f>
        <v>#N/A</v>
      </c>
      <c r="AC152" s="108" t="e">
        <f>IF($A152=3,IF($A$80=1,TEXT(INDEX($D$90:$M$99,MATCH($C152,$A$90:$A$99,0),MATCH(AC$120,$D$89:$M$89,0)),$Q$4),TEXT(INDEX($D$5:$M$14,MATCH($C152,$B$5:$B$14,0),MATCH(AC$120,$D$4:$M$4,0)),$Q$4)),$B$84)</f>
        <v>#N/A</v>
      </c>
      <c r="AD152" s="108" t="e">
        <f>IF($A152=3,IF($A$80=1,TEXT(INDEX($D$90:$M$99,MATCH($C152,$A$90:$A$99,0),MATCH(AD$120,$D$89:$M$89,0)),$Q$4),TEXT(INDEX($D$5:$M$14,MATCH($C152,$B$5:$B$14,0),MATCH(AD$120,$D$4:$M$4,0)),$Q$4)),$B$84)</f>
        <v>#N/A</v>
      </c>
      <c r="AE152" s="108" t="e">
        <f>IF($A152=3,IF($A$80=1,TEXT(INDEX($D$90:$M$99,MATCH($C152,$A$90:$A$99,0),MATCH(AE$120,$D$89:$M$89,0)),$Q$4),TEXT(INDEX($D$5:$M$14,MATCH($C152,$B$5:$B$14,0),MATCH(AE$120,$D$4:$M$4,0)),$Q$4)),$B$84)</f>
        <v>#N/A</v>
      </c>
      <c r="AF152" s="108" t="e">
        <f>IF($A152=3,IF($A$80=1,TEXT(INDEX($D$90:$M$99,MATCH($C152,$A$90:$A$99,0),MATCH(AF$120,$D$89:$M$89,0)),$Q$4),TEXT(INDEX($D$5:$M$14,MATCH($C152,$B$5:$B$14,0),MATCH(AF$120,$D$4:$M$4,0)),$Q$4)),$B$84)</f>
        <v>#N/A</v>
      </c>
      <c r="AG152" s="108" t="e">
        <f>IF($A152=3,IF($A$80=1,TEXT(INDEX($D$90:$M$99,MATCH($C152,$A$90:$A$99,0),MATCH(AG$120,$D$89:$M$89,0)),$Q$4),TEXT(INDEX($D$5:$M$14,MATCH($C152,$B$5:$B$14,0),MATCH(AG$120,$D$4:$M$4,0)),$Q$4)),$B$84)</f>
        <v>#N/A</v>
      </c>
      <c r="AH152" s="108" t="e">
        <f>IF($A152=3,IF($A$80=1,TEXT(INDEX($D$90:$M$99,MATCH($C152,$A$90:$A$99,0),MATCH(AH$120,$D$89:$M$89,0)),$Q$4),TEXT(INDEX($D$5:$M$14,MATCH($C152,$B$5:$B$14,0),MATCH(AH$120,$D$4:$M$4,0)),$Q$4)),$B$84)</f>
        <v>#N/A</v>
      </c>
      <c r="AI152" s="108" t="e">
        <f>IF($A152=3,IF($A$80=1,TEXT(INDEX($D$90:$M$99,MATCH($C152,$A$90:$A$99,0),MATCH(AI$120,$D$89:$M$89,0)),$Q$4),TEXT(INDEX($D$5:$M$14,MATCH($C152,$B$5:$B$14,0),MATCH(AI$120,$D$4:$M$4,0)),$Q$4)),$B$84)</f>
        <v>#N/A</v>
      </c>
      <c r="AJ152" s="108" t="e">
        <f>IF($A152=3,IF($A$80=1,TEXT(INDEX($D$90:$M$99,MATCH($C152,$A$90:$A$99,0),MATCH(AJ$120,$D$89:$M$89,0)),$Q$4),TEXT(INDEX($D$5:$M$14,MATCH($C152,$B$5:$B$14,0),MATCH(AJ$120,$D$4:$M$4,0)),$Q$4)),$B$84)</f>
        <v>#N/A</v>
      </c>
      <c r="AK152" s="109" t="e">
        <f>IF($A152=3,IF($A$80=1,TEXT(INDEX($D$90:$M$99,MATCH($C152,$A$90:$A$99,0),MATCH(AK$120,$D$89:$M$89,0)),$Q$4),TEXT(INDEX($D$5:$M$14,MATCH($C152,$B$5:$B$14,0),MATCH(AK$120,$D$4:$M$4,0)),$Q$4)),$B$84)</f>
        <v>#N/A</v>
      </c>
      <c r="AL152" s="16" t="e">
        <f>IF($A152=3,$C152,$B$84)</f>
        <v>#N/A</v>
      </c>
      <c r="AM152" s="59" t="e">
        <f>IF($A152=3,VLOOKUP($C152,$A$90:$B$100,2,0),$B$84)</f>
        <v>#N/A</v>
      </c>
      <c r="AN152" s="79"/>
    </row>
    <row r="153" spans="1:40" x14ac:dyDescent="0.2">
      <c r="A153" s="1">
        <f t="shared" si="7"/>
        <v>3</v>
      </c>
      <c r="B153" s="1">
        <f t="shared" si="8"/>
        <v>7</v>
      </c>
      <c r="C153" t="str">
        <f t="shared" si="9"/>
        <v>Col 7</v>
      </c>
      <c r="D153" s="71">
        <f>AVERAGE(D154,D152)</f>
        <v>57.241379310344826</v>
      </c>
      <c r="E153" s="48">
        <f>VLOOKUP($C153,$A$90:$M$100,E$117,0)</f>
        <v>6.25E-2</v>
      </c>
      <c r="F153" s="6">
        <f t="shared" ref="F153:N153" si="116">VLOOKUP($C153,$A$90:$M$100,F$117,0)</f>
        <v>6.25E-2</v>
      </c>
      <c r="G153" s="6">
        <f t="shared" si="116"/>
        <v>6.25E-2</v>
      </c>
      <c r="H153" s="6">
        <f t="shared" si="116"/>
        <v>6.25E-2</v>
      </c>
      <c r="I153" s="6">
        <f t="shared" si="116"/>
        <v>6.25E-2</v>
      </c>
      <c r="J153" s="6">
        <f t="shared" si="116"/>
        <v>6.25E-2</v>
      </c>
      <c r="K153" s="6">
        <f t="shared" si="116"/>
        <v>0.4375</v>
      </c>
      <c r="L153" s="6">
        <f t="shared" si="116"/>
        <v>6.25E-2</v>
      </c>
      <c r="M153" s="6">
        <f t="shared" si="116"/>
        <v>6.25E-2</v>
      </c>
      <c r="N153" s="6">
        <f t="shared" si="116"/>
        <v>6.25E-2</v>
      </c>
      <c r="O153" s="54">
        <f>IF($A153=3,INDEX($D$104:$M$113,MATCH($C153,$A$104:$A$113,0),MATCH(O$120,$D$103:$M$103,0))+E152/2,$B$84)</f>
        <v>3.125E-2</v>
      </c>
      <c r="P153" s="6">
        <f>IF($A153=3,INDEX($D$104:$M$113,MATCH($C153,$A$104:$A$113,0),MATCH(P$120,$D$103:$M$103,0))+F152/2,$B$84)</f>
        <v>9.375E-2</v>
      </c>
      <c r="Q153" s="6">
        <f>IF($A153=3,INDEX($D$104:$M$113,MATCH($C153,$A$104:$A$113,0),MATCH(Q$120,$D$103:$M$103,0))+G152/2,$B$84)</f>
        <v>0.15625</v>
      </c>
      <c r="R153" s="6">
        <f>IF($A153=3,INDEX($D$104:$M$113,MATCH($C153,$A$104:$A$113,0),MATCH(R$120,$D$103:$M$103,0))+H152/2,$B$84)</f>
        <v>0.21875</v>
      </c>
      <c r="S153" s="6">
        <f>IF($A153=3,INDEX($D$104:$M$113,MATCH($C153,$A$104:$A$113,0),MATCH(S$120,$D$103:$M$103,0))+I152/2,$B$84)</f>
        <v>0.28125</v>
      </c>
      <c r="T153" s="6">
        <f>IF($A153=3,INDEX($D$104:$M$113,MATCH($C153,$A$104:$A$113,0),MATCH(T$120,$D$103:$M$103,0))+J152/2,$B$84)</f>
        <v>0.34375</v>
      </c>
      <c r="U153" s="6">
        <f>IF($A153=3,INDEX($D$104:$M$113,MATCH($C153,$A$104:$A$113,0),MATCH(U$120,$D$103:$M$103,0))+K152/2,$B$84)</f>
        <v>0.59375</v>
      </c>
      <c r="V153" s="6">
        <f>IF($A153=3,INDEX($D$104:$M$113,MATCH($C153,$A$104:$A$113,0),MATCH(V$120,$D$103:$M$103,0))+L152/2,$B$84)</f>
        <v>0.84375</v>
      </c>
      <c r="W153" s="6">
        <f>IF($A153=3,INDEX($D$104:$M$113,MATCH($C153,$A$104:$A$113,0),MATCH(W$120,$D$103:$M$103,0))+M152/2,$B$84)</f>
        <v>0.90625</v>
      </c>
      <c r="X153" s="11">
        <f>IF($A153=3,INDEX($D$104:$M$113,MATCH($C153,$A$104:$A$113,0),MATCH(X$120,$D$103:$M$103,0))+N152/2,$B$84)</f>
        <v>0.96875</v>
      </c>
      <c r="Y153" s="54">
        <f>IF($A153=3,IF($C153=0,$B$84,0),$B$84)</f>
        <v>0</v>
      </c>
      <c r="Z153" s="11">
        <f>IF($A153=3,IF($C153=0,$B$84,1),$B$84)</f>
        <v>1</v>
      </c>
      <c r="AA153" s="4" t="e">
        <f>$B$84</f>
        <v>#N/A</v>
      </c>
      <c r="AB153" s="107" t="str">
        <f>IF($A153=3,IF($A$80=1,TEXT(INDEX($D$90:$M$99,MATCH($C153,$A$90:$A$99,0),MATCH(AB$120,$D$89:$M$89,0)),$Q$4),TEXT(INDEX($D$5:$M$14,MATCH($C153,$B$5:$B$14,0),MATCH(AB$120,$D$4:$M$4,0)),$Q$4)),$B$84)</f>
        <v>1.0</v>
      </c>
      <c r="AC153" s="108" t="str">
        <f>IF($A153=3,IF($A$80=1,TEXT(INDEX($D$90:$M$99,MATCH($C153,$A$90:$A$99,0),MATCH(AC$120,$D$89:$M$89,0)),$Q$4),TEXT(INDEX($D$5:$M$14,MATCH($C153,$B$5:$B$14,0),MATCH(AC$120,$D$4:$M$4,0)),$Q$4)),$B$84)</f>
        <v>1.0</v>
      </c>
      <c r="AD153" s="108" t="str">
        <f>IF($A153=3,IF($A$80=1,TEXT(INDEX($D$90:$M$99,MATCH($C153,$A$90:$A$99,0),MATCH(AD$120,$D$89:$M$89,0)),$Q$4),TEXT(INDEX($D$5:$M$14,MATCH($C153,$B$5:$B$14,0),MATCH(AD$120,$D$4:$M$4,0)),$Q$4)),$B$84)</f>
        <v>1.0</v>
      </c>
      <c r="AE153" s="108" t="str">
        <f>IF($A153=3,IF($A$80=1,TEXT(INDEX($D$90:$M$99,MATCH($C153,$A$90:$A$99,0),MATCH(AE$120,$D$89:$M$89,0)),$Q$4),TEXT(INDEX($D$5:$M$14,MATCH($C153,$B$5:$B$14,0),MATCH(AE$120,$D$4:$M$4,0)),$Q$4)),$B$84)</f>
        <v>1.0</v>
      </c>
      <c r="AF153" s="108" t="str">
        <f>IF($A153=3,IF($A$80=1,TEXT(INDEX($D$90:$M$99,MATCH($C153,$A$90:$A$99,0),MATCH(AF$120,$D$89:$M$89,0)),$Q$4),TEXT(INDEX($D$5:$M$14,MATCH($C153,$B$5:$B$14,0),MATCH(AF$120,$D$4:$M$4,0)),$Q$4)),$B$84)</f>
        <v>1.0</v>
      </c>
      <c r="AG153" s="108" t="str">
        <f>IF($A153=3,IF($A$80=1,TEXT(INDEX($D$90:$M$99,MATCH($C153,$A$90:$A$99,0),MATCH(AG$120,$D$89:$M$89,0)),$Q$4),TEXT(INDEX($D$5:$M$14,MATCH($C153,$B$5:$B$14,0),MATCH(AG$120,$D$4:$M$4,0)),$Q$4)),$B$84)</f>
        <v>1.0</v>
      </c>
      <c r="AH153" s="108" t="str">
        <f>IF($A153=3,IF($A$80=1,TEXT(INDEX($D$90:$M$99,MATCH($C153,$A$90:$A$99,0),MATCH(AH$120,$D$89:$M$89,0)),$Q$4),TEXT(INDEX($D$5:$M$14,MATCH($C153,$B$5:$B$14,0),MATCH(AH$120,$D$4:$M$4,0)),$Q$4)),$B$84)</f>
        <v>7.0</v>
      </c>
      <c r="AI153" s="108" t="str">
        <f>IF($A153=3,IF($A$80=1,TEXT(INDEX($D$90:$M$99,MATCH($C153,$A$90:$A$99,0),MATCH(AI$120,$D$89:$M$89,0)),$Q$4),TEXT(INDEX($D$5:$M$14,MATCH($C153,$B$5:$B$14,0),MATCH(AI$120,$D$4:$M$4,0)),$Q$4)),$B$84)</f>
        <v>1.0</v>
      </c>
      <c r="AJ153" s="108" t="str">
        <f>IF($A153=3,IF($A$80=1,TEXT(INDEX($D$90:$M$99,MATCH($C153,$A$90:$A$99,0),MATCH(AJ$120,$D$89:$M$89,0)),$Q$4),TEXT(INDEX($D$5:$M$14,MATCH($C153,$B$5:$B$14,0),MATCH(AJ$120,$D$4:$M$4,0)),$Q$4)),$B$84)</f>
        <v>1.0</v>
      </c>
      <c r="AK153" s="109" t="str">
        <f>IF($A153=3,IF($A$80=1,TEXT(INDEX($D$90:$M$99,MATCH($C153,$A$90:$A$99,0),MATCH(AK$120,$D$89:$M$89,0)),$Q$4),TEXT(INDEX($D$5:$M$14,MATCH($C153,$B$5:$B$14,0),MATCH(AK$120,$D$4:$M$4,0)),$Q$4)),$B$84)</f>
        <v>1.0</v>
      </c>
      <c r="AL153" s="16" t="str">
        <f>IF($A153=3,$C153,$B$84)</f>
        <v>Col 7</v>
      </c>
      <c r="AM153" s="59">
        <f>IF($A153=3,VLOOKUP($C153,$A$90:$B$100,2,0),$B$84)</f>
        <v>16</v>
      </c>
      <c r="AN153" s="79"/>
    </row>
    <row r="154" spans="1:40" x14ac:dyDescent="0.2">
      <c r="A154" s="1">
        <f t="shared" si="7"/>
        <v>4</v>
      </c>
      <c r="B154" s="1">
        <f t="shared" si="8"/>
        <v>7</v>
      </c>
      <c r="C154" t="str">
        <f t="shared" si="9"/>
        <v>Col 7</v>
      </c>
      <c r="D154" s="71">
        <f>VLOOKUP($C154,$A$90:$C$100,3,0)+D151</f>
        <v>62.758620689655174</v>
      </c>
      <c r="E154" s="46">
        <f>E153</f>
        <v>6.25E-2</v>
      </c>
      <c r="F154" s="47">
        <f t="shared" ref="F154" si="117">F153</f>
        <v>6.25E-2</v>
      </c>
      <c r="G154" s="47">
        <f t="shared" ref="G154" si="118">G153</f>
        <v>6.25E-2</v>
      </c>
      <c r="H154" s="47">
        <f t="shared" ref="H154" si="119">H153</f>
        <v>6.25E-2</v>
      </c>
      <c r="I154" s="47">
        <f t="shared" ref="I154" si="120">I153</f>
        <v>6.25E-2</v>
      </c>
      <c r="J154" s="47">
        <f t="shared" ref="J154" si="121">J153</f>
        <v>6.25E-2</v>
      </c>
      <c r="K154" s="47">
        <f t="shared" ref="K154" si="122">K153</f>
        <v>0.4375</v>
      </c>
      <c r="L154" s="47">
        <f t="shared" ref="L154" si="123">L153</f>
        <v>6.25E-2</v>
      </c>
      <c r="M154" s="47">
        <f t="shared" ref="M154" si="124">M153</f>
        <v>6.25E-2</v>
      </c>
      <c r="N154" s="47">
        <f t="shared" ref="N154" si="125">N153</f>
        <v>6.25E-2</v>
      </c>
      <c r="O154" s="54" t="e">
        <f>IF($A154=3,INDEX($D$104:$M$113,MATCH($C154,$A$104:$A$113,0),MATCH(O$120,$D$103:$M$103,0))+E153/2,$B$84)</f>
        <v>#N/A</v>
      </c>
      <c r="P154" s="6" t="e">
        <f>IF($A154=3,INDEX($D$104:$M$113,MATCH($C154,$A$104:$A$113,0),MATCH(P$120,$D$103:$M$103,0))+F153/2,$B$84)</f>
        <v>#N/A</v>
      </c>
      <c r="Q154" s="6" t="e">
        <f>IF($A154=3,INDEX($D$104:$M$113,MATCH($C154,$A$104:$A$113,0),MATCH(Q$120,$D$103:$M$103,0))+G153/2,$B$84)</f>
        <v>#N/A</v>
      </c>
      <c r="R154" s="6" t="e">
        <f>IF($A154=3,INDEX($D$104:$M$113,MATCH($C154,$A$104:$A$113,0),MATCH(R$120,$D$103:$M$103,0))+H153/2,$B$84)</f>
        <v>#N/A</v>
      </c>
      <c r="S154" s="6" t="e">
        <f>IF($A154=3,INDEX($D$104:$M$113,MATCH($C154,$A$104:$A$113,0),MATCH(S$120,$D$103:$M$103,0))+I153/2,$B$84)</f>
        <v>#N/A</v>
      </c>
      <c r="T154" s="6" t="e">
        <f>IF($A154=3,INDEX($D$104:$M$113,MATCH($C154,$A$104:$A$113,0),MATCH(T$120,$D$103:$M$103,0))+J153/2,$B$84)</f>
        <v>#N/A</v>
      </c>
      <c r="U154" s="6" t="e">
        <f>IF($A154=3,INDEX($D$104:$M$113,MATCH($C154,$A$104:$A$113,0),MATCH(U$120,$D$103:$M$103,0))+K153/2,$B$84)</f>
        <v>#N/A</v>
      </c>
      <c r="V154" s="6" t="e">
        <f>IF($A154=3,INDEX($D$104:$M$113,MATCH($C154,$A$104:$A$113,0),MATCH(V$120,$D$103:$M$103,0))+L153/2,$B$84)</f>
        <v>#N/A</v>
      </c>
      <c r="W154" s="6" t="e">
        <f>IF($A154=3,INDEX($D$104:$M$113,MATCH($C154,$A$104:$A$113,0),MATCH(W$120,$D$103:$M$103,0))+M153/2,$B$84)</f>
        <v>#N/A</v>
      </c>
      <c r="X154" s="11" t="e">
        <f>IF($A154=3,INDEX($D$104:$M$113,MATCH($C154,$A$104:$A$113,0),MATCH(X$120,$D$103:$M$103,0))+N153/2,$B$84)</f>
        <v>#N/A</v>
      </c>
      <c r="Y154" s="54" t="e">
        <f>IF($A154=3,IF($C154=0,$B$84,0),$B$84)</f>
        <v>#N/A</v>
      </c>
      <c r="Z154" s="11" t="e">
        <f>IF($A154=3,IF($C154=0,$B$84,1),$B$84)</f>
        <v>#N/A</v>
      </c>
      <c r="AA154" s="4" t="e">
        <f>$B$84</f>
        <v>#N/A</v>
      </c>
      <c r="AB154" s="107" t="e">
        <f>IF($A154=3,IF($A$80=1,TEXT(INDEX($D$90:$M$99,MATCH($C154,$A$90:$A$99,0),MATCH(AB$120,$D$89:$M$89,0)),$Q$4),TEXT(INDEX($D$5:$M$14,MATCH($C154,$B$5:$B$14,0),MATCH(AB$120,$D$4:$M$4,0)),$Q$4)),$B$84)</f>
        <v>#N/A</v>
      </c>
      <c r="AC154" s="108" t="e">
        <f>IF($A154=3,IF($A$80=1,TEXT(INDEX($D$90:$M$99,MATCH($C154,$A$90:$A$99,0),MATCH(AC$120,$D$89:$M$89,0)),$Q$4),TEXT(INDEX($D$5:$M$14,MATCH($C154,$B$5:$B$14,0),MATCH(AC$120,$D$4:$M$4,0)),$Q$4)),$B$84)</f>
        <v>#N/A</v>
      </c>
      <c r="AD154" s="108" t="e">
        <f>IF($A154=3,IF($A$80=1,TEXT(INDEX($D$90:$M$99,MATCH($C154,$A$90:$A$99,0),MATCH(AD$120,$D$89:$M$89,0)),$Q$4),TEXT(INDEX($D$5:$M$14,MATCH($C154,$B$5:$B$14,0),MATCH(AD$120,$D$4:$M$4,0)),$Q$4)),$B$84)</f>
        <v>#N/A</v>
      </c>
      <c r="AE154" s="108" t="e">
        <f>IF($A154=3,IF($A$80=1,TEXT(INDEX($D$90:$M$99,MATCH($C154,$A$90:$A$99,0),MATCH(AE$120,$D$89:$M$89,0)),$Q$4),TEXT(INDEX($D$5:$M$14,MATCH($C154,$B$5:$B$14,0),MATCH(AE$120,$D$4:$M$4,0)),$Q$4)),$B$84)</f>
        <v>#N/A</v>
      </c>
      <c r="AF154" s="108" t="e">
        <f>IF($A154=3,IF($A$80=1,TEXT(INDEX($D$90:$M$99,MATCH($C154,$A$90:$A$99,0),MATCH(AF$120,$D$89:$M$89,0)),$Q$4),TEXT(INDEX($D$5:$M$14,MATCH($C154,$B$5:$B$14,0),MATCH(AF$120,$D$4:$M$4,0)),$Q$4)),$B$84)</f>
        <v>#N/A</v>
      </c>
      <c r="AG154" s="108" t="e">
        <f>IF($A154=3,IF($A$80=1,TEXT(INDEX($D$90:$M$99,MATCH($C154,$A$90:$A$99,0),MATCH(AG$120,$D$89:$M$89,0)),$Q$4),TEXT(INDEX($D$5:$M$14,MATCH($C154,$B$5:$B$14,0),MATCH(AG$120,$D$4:$M$4,0)),$Q$4)),$B$84)</f>
        <v>#N/A</v>
      </c>
      <c r="AH154" s="108" t="e">
        <f>IF($A154=3,IF($A$80=1,TEXT(INDEX($D$90:$M$99,MATCH($C154,$A$90:$A$99,0),MATCH(AH$120,$D$89:$M$89,0)),$Q$4),TEXT(INDEX($D$5:$M$14,MATCH($C154,$B$5:$B$14,0),MATCH(AH$120,$D$4:$M$4,0)),$Q$4)),$B$84)</f>
        <v>#N/A</v>
      </c>
      <c r="AI154" s="108" t="e">
        <f>IF($A154=3,IF($A$80=1,TEXT(INDEX($D$90:$M$99,MATCH($C154,$A$90:$A$99,0),MATCH(AI$120,$D$89:$M$89,0)),$Q$4),TEXT(INDEX($D$5:$M$14,MATCH($C154,$B$5:$B$14,0),MATCH(AI$120,$D$4:$M$4,0)),$Q$4)),$B$84)</f>
        <v>#N/A</v>
      </c>
      <c r="AJ154" s="108" t="e">
        <f>IF($A154=3,IF($A$80=1,TEXT(INDEX($D$90:$M$99,MATCH($C154,$A$90:$A$99,0),MATCH(AJ$120,$D$89:$M$89,0)),$Q$4),TEXT(INDEX($D$5:$M$14,MATCH($C154,$B$5:$B$14,0),MATCH(AJ$120,$D$4:$M$4,0)),$Q$4)),$B$84)</f>
        <v>#N/A</v>
      </c>
      <c r="AK154" s="109" t="e">
        <f>IF($A154=3,IF($A$80=1,TEXT(INDEX($D$90:$M$99,MATCH($C154,$A$90:$A$99,0),MATCH(AK$120,$D$89:$M$89,0)),$Q$4),TEXT(INDEX($D$5:$M$14,MATCH($C154,$B$5:$B$14,0),MATCH(AK$120,$D$4:$M$4,0)),$Q$4)),$B$84)</f>
        <v>#N/A</v>
      </c>
      <c r="AL154" s="16" t="e">
        <f>IF($A154=3,$C154,$B$84)</f>
        <v>#N/A</v>
      </c>
      <c r="AM154" s="59" t="e">
        <f>IF($A154=3,VLOOKUP($C154,$A$90:$B$100,2,0),$B$84)</f>
        <v>#N/A</v>
      </c>
      <c r="AN154" s="79"/>
    </row>
    <row r="155" spans="1:40" x14ac:dyDescent="0.2">
      <c r="A155" s="1">
        <f t="shared" si="7"/>
        <v>5</v>
      </c>
      <c r="B155" s="1">
        <f t="shared" si="8"/>
        <v>7</v>
      </c>
      <c r="C155" t="str">
        <f t="shared" si="9"/>
        <v>Col 7</v>
      </c>
      <c r="D155" s="71">
        <f>D154</f>
        <v>62.758620689655174</v>
      </c>
      <c r="E155" s="48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54" t="e">
        <f>IF($A155=3,INDEX($D$104:$M$113,MATCH($C155,$A$104:$A$113,0),MATCH(O$120,$D$103:$M$103,0))+E154/2,$B$84)</f>
        <v>#N/A</v>
      </c>
      <c r="P155" s="6" t="e">
        <f>IF($A155=3,INDEX($D$104:$M$113,MATCH($C155,$A$104:$A$113,0),MATCH(P$120,$D$103:$M$103,0))+F154/2,$B$84)</f>
        <v>#N/A</v>
      </c>
      <c r="Q155" s="6" t="e">
        <f>IF($A155=3,INDEX($D$104:$M$113,MATCH($C155,$A$104:$A$113,0),MATCH(Q$120,$D$103:$M$103,0))+G154/2,$B$84)</f>
        <v>#N/A</v>
      </c>
      <c r="R155" s="6" t="e">
        <f>IF($A155=3,INDEX($D$104:$M$113,MATCH($C155,$A$104:$A$113,0),MATCH(R$120,$D$103:$M$103,0))+H154/2,$B$84)</f>
        <v>#N/A</v>
      </c>
      <c r="S155" s="6" t="e">
        <f>IF($A155=3,INDEX($D$104:$M$113,MATCH($C155,$A$104:$A$113,0),MATCH(S$120,$D$103:$M$103,0))+I154/2,$B$84)</f>
        <v>#N/A</v>
      </c>
      <c r="T155" s="6" t="e">
        <f>IF($A155=3,INDEX($D$104:$M$113,MATCH($C155,$A$104:$A$113,0),MATCH(T$120,$D$103:$M$103,0))+J154/2,$B$84)</f>
        <v>#N/A</v>
      </c>
      <c r="U155" s="6" t="e">
        <f>IF($A155=3,INDEX($D$104:$M$113,MATCH($C155,$A$104:$A$113,0),MATCH(U$120,$D$103:$M$103,0))+K154/2,$B$84)</f>
        <v>#N/A</v>
      </c>
      <c r="V155" s="6" t="e">
        <f>IF($A155=3,INDEX($D$104:$M$113,MATCH($C155,$A$104:$A$113,0),MATCH(V$120,$D$103:$M$103,0))+L154/2,$B$84)</f>
        <v>#N/A</v>
      </c>
      <c r="W155" s="6" t="e">
        <f>IF($A155=3,INDEX($D$104:$M$113,MATCH($C155,$A$104:$A$113,0),MATCH(W$120,$D$103:$M$103,0))+M154/2,$B$84)</f>
        <v>#N/A</v>
      </c>
      <c r="X155" s="11" t="e">
        <f>IF($A155=3,INDEX($D$104:$M$113,MATCH($C155,$A$104:$A$113,0),MATCH(X$120,$D$103:$M$103,0))+N154/2,$B$84)</f>
        <v>#N/A</v>
      </c>
      <c r="Y155" s="54" t="e">
        <f>IF($A155=3,IF($C155=0,$B$84,0),$B$84)</f>
        <v>#N/A</v>
      </c>
      <c r="Z155" s="11" t="e">
        <f>IF($A155=3,IF($C155=0,$B$84,1),$B$84)</f>
        <v>#N/A</v>
      </c>
      <c r="AA155" s="4" t="e">
        <f>$B$84</f>
        <v>#N/A</v>
      </c>
      <c r="AB155" s="107" t="e">
        <f>IF($A155=3,IF($A$80=1,TEXT(INDEX($D$90:$M$99,MATCH($C155,$A$90:$A$99,0),MATCH(AB$120,$D$89:$M$89,0)),$Q$4),TEXT(INDEX($D$5:$M$14,MATCH($C155,$B$5:$B$14,0),MATCH(AB$120,$D$4:$M$4,0)),$Q$4)),$B$84)</f>
        <v>#N/A</v>
      </c>
      <c r="AC155" s="108" t="e">
        <f>IF($A155=3,IF($A$80=1,TEXT(INDEX($D$90:$M$99,MATCH($C155,$A$90:$A$99,0),MATCH(AC$120,$D$89:$M$89,0)),$Q$4),TEXT(INDEX($D$5:$M$14,MATCH($C155,$B$5:$B$14,0),MATCH(AC$120,$D$4:$M$4,0)),$Q$4)),$B$84)</f>
        <v>#N/A</v>
      </c>
      <c r="AD155" s="108" t="e">
        <f>IF($A155=3,IF($A$80=1,TEXT(INDEX($D$90:$M$99,MATCH($C155,$A$90:$A$99,0),MATCH(AD$120,$D$89:$M$89,0)),$Q$4),TEXT(INDEX($D$5:$M$14,MATCH($C155,$B$5:$B$14,0),MATCH(AD$120,$D$4:$M$4,0)),$Q$4)),$B$84)</f>
        <v>#N/A</v>
      </c>
      <c r="AE155" s="108" t="e">
        <f>IF($A155=3,IF($A$80=1,TEXT(INDEX($D$90:$M$99,MATCH($C155,$A$90:$A$99,0),MATCH(AE$120,$D$89:$M$89,0)),$Q$4),TEXT(INDEX($D$5:$M$14,MATCH($C155,$B$5:$B$14,0),MATCH(AE$120,$D$4:$M$4,0)),$Q$4)),$B$84)</f>
        <v>#N/A</v>
      </c>
      <c r="AF155" s="108" t="e">
        <f>IF($A155=3,IF($A$80=1,TEXT(INDEX($D$90:$M$99,MATCH($C155,$A$90:$A$99,0),MATCH(AF$120,$D$89:$M$89,0)),$Q$4),TEXT(INDEX($D$5:$M$14,MATCH($C155,$B$5:$B$14,0),MATCH(AF$120,$D$4:$M$4,0)),$Q$4)),$B$84)</f>
        <v>#N/A</v>
      </c>
      <c r="AG155" s="108" t="e">
        <f>IF($A155=3,IF($A$80=1,TEXT(INDEX($D$90:$M$99,MATCH($C155,$A$90:$A$99,0),MATCH(AG$120,$D$89:$M$89,0)),$Q$4),TEXT(INDEX($D$5:$M$14,MATCH($C155,$B$5:$B$14,0),MATCH(AG$120,$D$4:$M$4,0)),$Q$4)),$B$84)</f>
        <v>#N/A</v>
      </c>
      <c r="AH155" s="108" t="e">
        <f>IF($A155=3,IF($A$80=1,TEXT(INDEX($D$90:$M$99,MATCH($C155,$A$90:$A$99,0),MATCH(AH$120,$D$89:$M$89,0)),$Q$4),TEXT(INDEX($D$5:$M$14,MATCH($C155,$B$5:$B$14,0),MATCH(AH$120,$D$4:$M$4,0)),$Q$4)),$B$84)</f>
        <v>#N/A</v>
      </c>
      <c r="AI155" s="108" t="e">
        <f>IF($A155=3,IF($A$80=1,TEXT(INDEX($D$90:$M$99,MATCH($C155,$A$90:$A$99,0),MATCH(AI$120,$D$89:$M$89,0)),$Q$4),TEXT(INDEX($D$5:$M$14,MATCH($C155,$B$5:$B$14,0),MATCH(AI$120,$D$4:$M$4,0)),$Q$4)),$B$84)</f>
        <v>#N/A</v>
      </c>
      <c r="AJ155" s="108" t="e">
        <f>IF($A155=3,IF($A$80=1,TEXT(INDEX($D$90:$M$99,MATCH($C155,$A$90:$A$99,0),MATCH(AJ$120,$D$89:$M$89,0)),$Q$4),TEXT(INDEX($D$5:$M$14,MATCH($C155,$B$5:$B$14,0),MATCH(AJ$120,$D$4:$M$4,0)),$Q$4)),$B$84)</f>
        <v>#N/A</v>
      </c>
      <c r="AK155" s="109" t="e">
        <f>IF($A155=3,IF($A$80=1,TEXT(INDEX($D$90:$M$99,MATCH($C155,$A$90:$A$99,0),MATCH(AK$120,$D$89:$M$89,0)),$Q$4),TEXT(INDEX($D$5:$M$14,MATCH($C155,$B$5:$B$14,0),MATCH(AK$120,$D$4:$M$4,0)),$Q$4)),$B$84)</f>
        <v>#N/A</v>
      </c>
      <c r="AL155" s="16" t="e">
        <f>IF($A155=3,$C155,$B$84)</f>
        <v>#N/A</v>
      </c>
      <c r="AM155" s="59" t="e">
        <f>IF($A155=3,VLOOKUP($C155,$A$90:$B$100,2,0),$B$84)</f>
        <v>#N/A</v>
      </c>
      <c r="AN155" s="79"/>
    </row>
    <row r="156" spans="1:40" x14ac:dyDescent="0.2">
      <c r="A156" s="1">
        <f t="shared" si="7"/>
        <v>1</v>
      </c>
      <c r="B156" s="1">
        <f t="shared" si="8"/>
        <v>8</v>
      </c>
      <c r="C156" t="str">
        <f t="shared" si="9"/>
        <v>Col 8</v>
      </c>
      <c r="D156" s="71">
        <f>D155</f>
        <v>62.758620689655174</v>
      </c>
      <c r="E156" s="46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54" t="e">
        <f>IF($A156=3,INDEX($D$104:$M$113,MATCH($C156,$A$104:$A$113,0),MATCH(O$120,$D$103:$M$103,0))+E155/2,$B$84)</f>
        <v>#N/A</v>
      </c>
      <c r="P156" s="6" t="e">
        <f>IF($A156=3,INDEX($D$104:$M$113,MATCH($C156,$A$104:$A$113,0),MATCH(P$120,$D$103:$M$103,0))+F155/2,$B$84)</f>
        <v>#N/A</v>
      </c>
      <c r="Q156" s="6" t="e">
        <f>IF($A156=3,INDEX($D$104:$M$113,MATCH($C156,$A$104:$A$113,0),MATCH(Q$120,$D$103:$M$103,0))+G155/2,$B$84)</f>
        <v>#N/A</v>
      </c>
      <c r="R156" s="6" t="e">
        <f>IF($A156=3,INDEX($D$104:$M$113,MATCH($C156,$A$104:$A$113,0),MATCH(R$120,$D$103:$M$103,0))+H155/2,$B$84)</f>
        <v>#N/A</v>
      </c>
      <c r="S156" s="6" t="e">
        <f>IF($A156=3,INDEX($D$104:$M$113,MATCH($C156,$A$104:$A$113,0),MATCH(S$120,$D$103:$M$103,0))+I155/2,$B$84)</f>
        <v>#N/A</v>
      </c>
      <c r="T156" s="6" t="e">
        <f>IF($A156=3,INDEX($D$104:$M$113,MATCH($C156,$A$104:$A$113,0),MATCH(T$120,$D$103:$M$103,0))+J155/2,$B$84)</f>
        <v>#N/A</v>
      </c>
      <c r="U156" s="6" t="e">
        <f>IF($A156=3,INDEX($D$104:$M$113,MATCH($C156,$A$104:$A$113,0),MATCH(U$120,$D$103:$M$103,0))+K155/2,$B$84)</f>
        <v>#N/A</v>
      </c>
      <c r="V156" s="6" t="e">
        <f>IF($A156=3,INDEX($D$104:$M$113,MATCH($C156,$A$104:$A$113,0),MATCH(V$120,$D$103:$M$103,0))+L155/2,$B$84)</f>
        <v>#N/A</v>
      </c>
      <c r="W156" s="6" t="e">
        <f>IF($A156=3,INDEX($D$104:$M$113,MATCH($C156,$A$104:$A$113,0),MATCH(W$120,$D$103:$M$103,0))+M155/2,$B$84)</f>
        <v>#N/A</v>
      </c>
      <c r="X156" s="11" t="e">
        <f>IF($A156=3,INDEX($D$104:$M$113,MATCH($C156,$A$104:$A$113,0),MATCH(X$120,$D$103:$M$103,0))+N155/2,$B$84)</f>
        <v>#N/A</v>
      </c>
      <c r="Y156" s="54" t="e">
        <f>IF($A156=3,IF($C156=0,$B$84,0),$B$84)</f>
        <v>#N/A</v>
      </c>
      <c r="Z156" s="11" t="e">
        <f>IF($A156=3,IF($C156=0,$B$84,1),$B$84)</f>
        <v>#N/A</v>
      </c>
      <c r="AA156" s="4" t="e">
        <f>$B$84</f>
        <v>#N/A</v>
      </c>
      <c r="AB156" s="107" t="e">
        <f>IF($A156=3,IF($A$80=1,TEXT(INDEX($D$90:$M$99,MATCH($C156,$A$90:$A$99,0),MATCH(AB$120,$D$89:$M$89,0)),$Q$4),TEXT(INDEX($D$5:$M$14,MATCH($C156,$B$5:$B$14,0),MATCH(AB$120,$D$4:$M$4,0)),$Q$4)),$B$84)</f>
        <v>#N/A</v>
      </c>
      <c r="AC156" s="108" t="e">
        <f>IF($A156=3,IF($A$80=1,TEXT(INDEX($D$90:$M$99,MATCH($C156,$A$90:$A$99,0),MATCH(AC$120,$D$89:$M$89,0)),$Q$4),TEXT(INDEX($D$5:$M$14,MATCH($C156,$B$5:$B$14,0),MATCH(AC$120,$D$4:$M$4,0)),$Q$4)),$B$84)</f>
        <v>#N/A</v>
      </c>
      <c r="AD156" s="108" t="e">
        <f>IF($A156=3,IF($A$80=1,TEXT(INDEX($D$90:$M$99,MATCH($C156,$A$90:$A$99,0),MATCH(AD$120,$D$89:$M$89,0)),$Q$4),TEXT(INDEX($D$5:$M$14,MATCH($C156,$B$5:$B$14,0),MATCH(AD$120,$D$4:$M$4,0)),$Q$4)),$B$84)</f>
        <v>#N/A</v>
      </c>
      <c r="AE156" s="108" t="e">
        <f>IF($A156=3,IF($A$80=1,TEXT(INDEX($D$90:$M$99,MATCH($C156,$A$90:$A$99,0),MATCH(AE$120,$D$89:$M$89,0)),$Q$4),TEXT(INDEX($D$5:$M$14,MATCH($C156,$B$5:$B$14,0),MATCH(AE$120,$D$4:$M$4,0)),$Q$4)),$B$84)</f>
        <v>#N/A</v>
      </c>
      <c r="AF156" s="108" t="e">
        <f>IF($A156=3,IF($A$80=1,TEXT(INDEX($D$90:$M$99,MATCH($C156,$A$90:$A$99,0),MATCH(AF$120,$D$89:$M$89,0)),$Q$4),TEXT(INDEX($D$5:$M$14,MATCH($C156,$B$5:$B$14,0),MATCH(AF$120,$D$4:$M$4,0)),$Q$4)),$B$84)</f>
        <v>#N/A</v>
      </c>
      <c r="AG156" s="108" t="e">
        <f>IF($A156=3,IF($A$80=1,TEXT(INDEX($D$90:$M$99,MATCH($C156,$A$90:$A$99,0),MATCH(AG$120,$D$89:$M$89,0)),$Q$4),TEXT(INDEX($D$5:$M$14,MATCH($C156,$B$5:$B$14,0),MATCH(AG$120,$D$4:$M$4,0)),$Q$4)),$B$84)</f>
        <v>#N/A</v>
      </c>
      <c r="AH156" s="108" t="e">
        <f>IF($A156=3,IF($A$80=1,TEXT(INDEX($D$90:$M$99,MATCH($C156,$A$90:$A$99,0),MATCH(AH$120,$D$89:$M$89,0)),$Q$4),TEXT(INDEX($D$5:$M$14,MATCH($C156,$B$5:$B$14,0),MATCH(AH$120,$D$4:$M$4,0)),$Q$4)),$B$84)</f>
        <v>#N/A</v>
      </c>
      <c r="AI156" s="108" t="e">
        <f>IF($A156=3,IF($A$80=1,TEXT(INDEX($D$90:$M$99,MATCH($C156,$A$90:$A$99,0),MATCH(AI$120,$D$89:$M$89,0)),$Q$4),TEXT(INDEX($D$5:$M$14,MATCH($C156,$B$5:$B$14,0),MATCH(AI$120,$D$4:$M$4,0)),$Q$4)),$B$84)</f>
        <v>#N/A</v>
      </c>
      <c r="AJ156" s="108" t="e">
        <f>IF($A156=3,IF($A$80=1,TEXT(INDEX($D$90:$M$99,MATCH($C156,$A$90:$A$99,0),MATCH(AJ$120,$D$89:$M$89,0)),$Q$4),TEXT(INDEX($D$5:$M$14,MATCH($C156,$B$5:$B$14,0),MATCH(AJ$120,$D$4:$M$4,0)),$Q$4)),$B$84)</f>
        <v>#N/A</v>
      </c>
      <c r="AK156" s="109" t="e">
        <f>IF($A156=3,IF($A$80=1,TEXT(INDEX($D$90:$M$99,MATCH($C156,$A$90:$A$99,0),MATCH(AK$120,$D$89:$M$89,0)),$Q$4),TEXT(INDEX($D$5:$M$14,MATCH($C156,$B$5:$B$14,0),MATCH(AK$120,$D$4:$M$4,0)),$Q$4)),$B$84)</f>
        <v>#N/A</v>
      </c>
      <c r="AL156" s="16" t="e">
        <f>IF($A156=3,$C156,$B$84)</f>
        <v>#N/A</v>
      </c>
      <c r="AM156" s="59" t="e">
        <f>IF($A156=3,VLOOKUP($C156,$A$90:$B$100,2,0),$B$84)</f>
        <v>#N/A</v>
      </c>
      <c r="AN156" s="79"/>
    </row>
    <row r="157" spans="1:40" x14ac:dyDescent="0.2">
      <c r="A157" s="1">
        <f t="shared" si="7"/>
        <v>2</v>
      </c>
      <c r="B157" s="1">
        <f t="shared" si="8"/>
        <v>8</v>
      </c>
      <c r="C157" t="str">
        <f t="shared" si="9"/>
        <v>Col 8</v>
      </c>
      <c r="D157" s="71">
        <f>D156</f>
        <v>62.758620689655174</v>
      </c>
      <c r="E157" s="48">
        <f>E158</f>
        <v>5.8823529411764705E-2</v>
      </c>
      <c r="F157" s="6">
        <f t="shared" ref="F157" si="126">F158</f>
        <v>5.8823529411764705E-2</v>
      </c>
      <c r="G157" s="6">
        <f t="shared" ref="G157" si="127">G158</f>
        <v>5.8823529411764705E-2</v>
      </c>
      <c r="H157" s="6">
        <f t="shared" ref="H157" si="128">H158</f>
        <v>5.8823529411764705E-2</v>
      </c>
      <c r="I157" s="6">
        <f t="shared" ref="I157" si="129">I158</f>
        <v>5.8823529411764705E-2</v>
      </c>
      <c r="J157" s="6">
        <f t="shared" ref="J157" si="130">J158</f>
        <v>5.8823529411764705E-2</v>
      </c>
      <c r="K157" s="6">
        <f t="shared" ref="K157" si="131">K158</f>
        <v>5.8823529411764705E-2</v>
      </c>
      <c r="L157" s="6">
        <f t="shared" ref="L157" si="132">L158</f>
        <v>0.47058823529411764</v>
      </c>
      <c r="M157" s="6">
        <f t="shared" ref="M157" si="133">M158</f>
        <v>5.8823529411764705E-2</v>
      </c>
      <c r="N157" s="6">
        <f t="shared" ref="N157" si="134">N158</f>
        <v>5.8823529411764705E-2</v>
      </c>
      <c r="O157" s="54" t="e">
        <f>IF($A157=3,INDEX($D$104:$M$113,MATCH($C157,$A$104:$A$113,0),MATCH(O$120,$D$103:$M$103,0))+E156/2,$B$84)</f>
        <v>#N/A</v>
      </c>
      <c r="P157" s="6" t="e">
        <f>IF($A157=3,INDEX($D$104:$M$113,MATCH($C157,$A$104:$A$113,0),MATCH(P$120,$D$103:$M$103,0))+F156/2,$B$84)</f>
        <v>#N/A</v>
      </c>
      <c r="Q157" s="6" t="e">
        <f>IF($A157=3,INDEX($D$104:$M$113,MATCH($C157,$A$104:$A$113,0),MATCH(Q$120,$D$103:$M$103,0))+G156/2,$B$84)</f>
        <v>#N/A</v>
      </c>
      <c r="R157" s="6" t="e">
        <f>IF($A157=3,INDEX($D$104:$M$113,MATCH($C157,$A$104:$A$113,0),MATCH(R$120,$D$103:$M$103,0))+H156/2,$B$84)</f>
        <v>#N/A</v>
      </c>
      <c r="S157" s="6" t="e">
        <f>IF($A157=3,INDEX($D$104:$M$113,MATCH($C157,$A$104:$A$113,0),MATCH(S$120,$D$103:$M$103,0))+I156/2,$B$84)</f>
        <v>#N/A</v>
      </c>
      <c r="T157" s="6" t="e">
        <f>IF($A157=3,INDEX($D$104:$M$113,MATCH($C157,$A$104:$A$113,0),MATCH(T$120,$D$103:$M$103,0))+J156/2,$B$84)</f>
        <v>#N/A</v>
      </c>
      <c r="U157" s="6" t="e">
        <f>IF($A157=3,INDEX($D$104:$M$113,MATCH($C157,$A$104:$A$113,0),MATCH(U$120,$D$103:$M$103,0))+K156/2,$B$84)</f>
        <v>#N/A</v>
      </c>
      <c r="V157" s="6" t="e">
        <f>IF($A157=3,INDEX($D$104:$M$113,MATCH($C157,$A$104:$A$113,0),MATCH(V$120,$D$103:$M$103,0))+L156/2,$B$84)</f>
        <v>#N/A</v>
      </c>
      <c r="W157" s="6" t="e">
        <f>IF($A157=3,INDEX($D$104:$M$113,MATCH($C157,$A$104:$A$113,0),MATCH(W$120,$D$103:$M$103,0))+M156/2,$B$84)</f>
        <v>#N/A</v>
      </c>
      <c r="X157" s="11" t="e">
        <f>IF($A157=3,INDEX($D$104:$M$113,MATCH($C157,$A$104:$A$113,0),MATCH(X$120,$D$103:$M$103,0))+N156/2,$B$84)</f>
        <v>#N/A</v>
      </c>
      <c r="Y157" s="54" t="e">
        <f>IF($A157=3,IF($C157=0,$B$84,0),$B$84)</f>
        <v>#N/A</v>
      </c>
      <c r="Z157" s="11" t="e">
        <f>IF($A157=3,IF($C157=0,$B$84,1),$B$84)</f>
        <v>#N/A</v>
      </c>
      <c r="AA157" s="4" t="e">
        <f>$B$84</f>
        <v>#N/A</v>
      </c>
      <c r="AB157" s="107" t="e">
        <f>IF($A157=3,IF($A$80=1,TEXT(INDEX($D$90:$M$99,MATCH($C157,$A$90:$A$99,0),MATCH(AB$120,$D$89:$M$89,0)),$Q$4),TEXT(INDEX($D$5:$M$14,MATCH($C157,$B$5:$B$14,0),MATCH(AB$120,$D$4:$M$4,0)),$Q$4)),$B$84)</f>
        <v>#N/A</v>
      </c>
      <c r="AC157" s="108" t="e">
        <f>IF($A157=3,IF($A$80=1,TEXT(INDEX($D$90:$M$99,MATCH($C157,$A$90:$A$99,0),MATCH(AC$120,$D$89:$M$89,0)),$Q$4),TEXT(INDEX($D$5:$M$14,MATCH($C157,$B$5:$B$14,0),MATCH(AC$120,$D$4:$M$4,0)),$Q$4)),$B$84)</f>
        <v>#N/A</v>
      </c>
      <c r="AD157" s="108" t="e">
        <f>IF($A157=3,IF($A$80=1,TEXT(INDEX($D$90:$M$99,MATCH($C157,$A$90:$A$99,0),MATCH(AD$120,$D$89:$M$89,0)),$Q$4),TEXT(INDEX($D$5:$M$14,MATCH($C157,$B$5:$B$14,0),MATCH(AD$120,$D$4:$M$4,0)),$Q$4)),$B$84)</f>
        <v>#N/A</v>
      </c>
      <c r="AE157" s="108" t="e">
        <f>IF($A157=3,IF($A$80=1,TEXT(INDEX($D$90:$M$99,MATCH($C157,$A$90:$A$99,0),MATCH(AE$120,$D$89:$M$89,0)),$Q$4),TEXT(INDEX($D$5:$M$14,MATCH($C157,$B$5:$B$14,0),MATCH(AE$120,$D$4:$M$4,0)),$Q$4)),$B$84)</f>
        <v>#N/A</v>
      </c>
      <c r="AF157" s="108" t="e">
        <f>IF($A157=3,IF($A$80=1,TEXT(INDEX($D$90:$M$99,MATCH($C157,$A$90:$A$99,0),MATCH(AF$120,$D$89:$M$89,0)),$Q$4),TEXT(INDEX($D$5:$M$14,MATCH($C157,$B$5:$B$14,0),MATCH(AF$120,$D$4:$M$4,0)),$Q$4)),$B$84)</f>
        <v>#N/A</v>
      </c>
      <c r="AG157" s="108" t="e">
        <f>IF($A157=3,IF($A$80=1,TEXT(INDEX($D$90:$M$99,MATCH($C157,$A$90:$A$99,0),MATCH(AG$120,$D$89:$M$89,0)),$Q$4),TEXT(INDEX($D$5:$M$14,MATCH($C157,$B$5:$B$14,0),MATCH(AG$120,$D$4:$M$4,0)),$Q$4)),$B$84)</f>
        <v>#N/A</v>
      </c>
      <c r="AH157" s="108" t="e">
        <f>IF($A157=3,IF($A$80=1,TEXT(INDEX($D$90:$M$99,MATCH($C157,$A$90:$A$99,0),MATCH(AH$120,$D$89:$M$89,0)),$Q$4),TEXT(INDEX($D$5:$M$14,MATCH($C157,$B$5:$B$14,0),MATCH(AH$120,$D$4:$M$4,0)),$Q$4)),$B$84)</f>
        <v>#N/A</v>
      </c>
      <c r="AI157" s="108" t="e">
        <f>IF($A157=3,IF($A$80=1,TEXT(INDEX($D$90:$M$99,MATCH($C157,$A$90:$A$99,0),MATCH(AI$120,$D$89:$M$89,0)),$Q$4),TEXT(INDEX($D$5:$M$14,MATCH($C157,$B$5:$B$14,0),MATCH(AI$120,$D$4:$M$4,0)),$Q$4)),$B$84)</f>
        <v>#N/A</v>
      </c>
      <c r="AJ157" s="108" t="e">
        <f>IF($A157=3,IF($A$80=1,TEXT(INDEX($D$90:$M$99,MATCH($C157,$A$90:$A$99,0),MATCH(AJ$120,$D$89:$M$89,0)),$Q$4),TEXT(INDEX($D$5:$M$14,MATCH($C157,$B$5:$B$14,0),MATCH(AJ$120,$D$4:$M$4,0)),$Q$4)),$B$84)</f>
        <v>#N/A</v>
      </c>
      <c r="AK157" s="109" t="e">
        <f>IF($A157=3,IF($A$80=1,TEXT(INDEX($D$90:$M$99,MATCH($C157,$A$90:$A$99,0),MATCH(AK$120,$D$89:$M$89,0)),$Q$4),TEXT(INDEX($D$5:$M$14,MATCH($C157,$B$5:$B$14,0),MATCH(AK$120,$D$4:$M$4,0)),$Q$4)),$B$84)</f>
        <v>#N/A</v>
      </c>
      <c r="AL157" s="16" t="e">
        <f>IF($A157=3,$C157,$B$84)</f>
        <v>#N/A</v>
      </c>
      <c r="AM157" s="59" t="e">
        <f>IF($A157=3,VLOOKUP($C157,$A$90:$B$100,2,0),$B$84)</f>
        <v>#N/A</v>
      </c>
      <c r="AN157" s="79"/>
    </row>
    <row r="158" spans="1:40" x14ac:dyDescent="0.2">
      <c r="A158" s="1">
        <f t="shared" si="7"/>
        <v>3</v>
      </c>
      <c r="B158" s="1">
        <f t="shared" si="8"/>
        <v>8</v>
      </c>
      <c r="C158" t="str">
        <f t="shared" si="9"/>
        <v>Col 8</v>
      </c>
      <c r="D158" s="71">
        <f>AVERAGE(D159,D157)</f>
        <v>68.620689655172413</v>
      </c>
      <c r="E158" s="46">
        <f>VLOOKUP($C158,$A$90:$M$100,E$117,0)</f>
        <v>5.8823529411764705E-2</v>
      </c>
      <c r="F158" s="47">
        <f t="shared" ref="F158:N158" si="135">VLOOKUP($C158,$A$90:$M$100,F$117,0)</f>
        <v>5.8823529411764705E-2</v>
      </c>
      <c r="G158" s="47">
        <f t="shared" si="135"/>
        <v>5.8823529411764705E-2</v>
      </c>
      <c r="H158" s="47">
        <f t="shared" si="135"/>
        <v>5.8823529411764705E-2</v>
      </c>
      <c r="I158" s="47">
        <f t="shared" si="135"/>
        <v>5.8823529411764705E-2</v>
      </c>
      <c r="J158" s="47">
        <f t="shared" si="135"/>
        <v>5.8823529411764705E-2</v>
      </c>
      <c r="K158" s="47">
        <f t="shared" si="135"/>
        <v>5.8823529411764705E-2</v>
      </c>
      <c r="L158" s="47">
        <f t="shared" si="135"/>
        <v>0.47058823529411764</v>
      </c>
      <c r="M158" s="47">
        <f t="shared" si="135"/>
        <v>5.8823529411764705E-2</v>
      </c>
      <c r="N158" s="47">
        <f t="shared" si="135"/>
        <v>5.8823529411764705E-2</v>
      </c>
      <c r="O158" s="54">
        <f>IF($A158=3,INDEX($D$104:$M$113,MATCH($C158,$A$104:$A$113,0),MATCH(O$120,$D$103:$M$103,0))+E157/2,$B$84)</f>
        <v>2.9411764705882353E-2</v>
      </c>
      <c r="P158" s="6">
        <f>IF($A158=3,INDEX($D$104:$M$113,MATCH($C158,$A$104:$A$113,0),MATCH(P$120,$D$103:$M$103,0))+F157/2,$B$84)</f>
        <v>8.8235294117647051E-2</v>
      </c>
      <c r="Q158" s="6">
        <f>IF($A158=3,INDEX($D$104:$M$113,MATCH($C158,$A$104:$A$113,0),MATCH(Q$120,$D$103:$M$103,0))+G157/2,$B$84)</f>
        <v>0.14705882352941177</v>
      </c>
      <c r="R158" s="6">
        <f>IF($A158=3,INDEX($D$104:$M$113,MATCH($C158,$A$104:$A$113,0),MATCH(R$120,$D$103:$M$103,0))+H157/2,$B$84)</f>
        <v>0.20588235294117646</v>
      </c>
      <c r="S158" s="6">
        <f>IF($A158=3,INDEX($D$104:$M$113,MATCH($C158,$A$104:$A$113,0),MATCH(S$120,$D$103:$M$103,0))+I157/2,$B$84)</f>
        <v>0.26470588235294118</v>
      </c>
      <c r="T158" s="6">
        <f>IF($A158=3,INDEX($D$104:$M$113,MATCH($C158,$A$104:$A$113,0),MATCH(T$120,$D$103:$M$103,0))+J157/2,$B$84)</f>
        <v>0.3235294117647059</v>
      </c>
      <c r="U158" s="6">
        <f>IF($A158=3,INDEX($D$104:$M$113,MATCH($C158,$A$104:$A$113,0),MATCH(U$120,$D$103:$M$103,0))+K157/2,$B$84)</f>
        <v>0.38235294117647062</v>
      </c>
      <c r="V158" s="6">
        <f>IF($A158=3,INDEX($D$104:$M$113,MATCH($C158,$A$104:$A$113,0),MATCH(V$120,$D$103:$M$103,0))+L157/2,$B$84)</f>
        <v>0.6470588235294118</v>
      </c>
      <c r="W158" s="6">
        <f>IF($A158=3,INDEX($D$104:$M$113,MATCH($C158,$A$104:$A$113,0),MATCH(W$120,$D$103:$M$103,0))+M157/2,$B$84)</f>
        <v>0.91176470588235292</v>
      </c>
      <c r="X158" s="11">
        <f>IF($A158=3,INDEX($D$104:$M$113,MATCH($C158,$A$104:$A$113,0),MATCH(X$120,$D$103:$M$103,0))+N157/2,$B$84)</f>
        <v>0.97058823529411764</v>
      </c>
      <c r="Y158" s="54">
        <f>IF($A158=3,IF($C158=0,$B$84,0),$B$84)</f>
        <v>0</v>
      </c>
      <c r="Z158" s="11">
        <f>IF($A158=3,IF($C158=0,$B$84,1),$B$84)</f>
        <v>1</v>
      </c>
      <c r="AA158" s="4" t="e">
        <f>$B$84</f>
        <v>#N/A</v>
      </c>
      <c r="AB158" s="107" t="str">
        <f>IF($A158=3,IF($A$80=1,TEXT(INDEX($D$90:$M$99,MATCH($C158,$A$90:$A$99,0),MATCH(AB$120,$D$89:$M$89,0)),$Q$4),TEXT(INDEX($D$5:$M$14,MATCH($C158,$B$5:$B$14,0),MATCH(AB$120,$D$4:$M$4,0)),$Q$4)),$B$84)</f>
        <v>1.0</v>
      </c>
      <c r="AC158" s="108" t="str">
        <f>IF($A158=3,IF($A$80=1,TEXT(INDEX($D$90:$M$99,MATCH($C158,$A$90:$A$99,0),MATCH(AC$120,$D$89:$M$89,0)),$Q$4),TEXT(INDEX($D$5:$M$14,MATCH($C158,$B$5:$B$14,0),MATCH(AC$120,$D$4:$M$4,0)),$Q$4)),$B$84)</f>
        <v>1.0</v>
      </c>
      <c r="AD158" s="108" t="str">
        <f>IF($A158=3,IF($A$80=1,TEXT(INDEX($D$90:$M$99,MATCH($C158,$A$90:$A$99,0),MATCH(AD$120,$D$89:$M$89,0)),$Q$4),TEXT(INDEX($D$5:$M$14,MATCH($C158,$B$5:$B$14,0),MATCH(AD$120,$D$4:$M$4,0)),$Q$4)),$B$84)</f>
        <v>1.0</v>
      </c>
      <c r="AE158" s="108" t="str">
        <f>IF($A158=3,IF($A$80=1,TEXT(INDEX($D$90:$M$99,MATCH($C158,$A$90:$A$99,0),MATCH(AE$120,$D$89:$M$89,0)),$Q$4),TEXT(INDEX($D$5:$M$14,MATCH($C158,$B$5:$B$14,0),MATCH(AE$120,$D$4:$M$4,0)),$Q$4)),$B$84)</f>
        <v>1.0</v>
      </c>
      <c r="AF158" s="108" t="str">
        <f>IF($A158=3,IF($A$80=1,TEXT(INDEX($D$90:$M$99,MATCH($C158,$A$90:$A$99,0),MATCH(AF$120,$D$89:$M$89,0)),$Q$4),TEXT(INDEX($D$5:$M$14,MATCH($C158,$B$5:$B$14,0),MATCH(AF$120,$D$4:$M$4,0)),$Q$4)),$B$84)</f>
        <v>1.0</v>
      </c>
      <c r="AG158" s="108" t="str">
        <f>IF($A158=3,IF($A$80=1,TEXT(INDEX($D$90:$M$99,MATCH($C158,$A$90:$A$99,0),MATCH(AG$120,$D$89:$M$89,0)),$Q$4),TEXT(INDEX($D$5:$M$14,MATCH($C158,$B$5:$B$14,0),MATCH(AG$120,$D$4:$M$4,0)),$Q$4)),$B$84)</f>
        <v>1.0</v>
      </c>
      <c r="AH158" s="108" t="str">
        <f>IF($A158=3,IF($A$80=1,TEXT(INDEX($D$90:$M$99,MATCH($C158,$A$90:$A$99,0),MATCH(AH$120,$D$89:$M$89,0)),$Q$4),TEXT(INDEX($D$5:$M$14,MATCH($C158,$B$5:$B$14,0),MATCH(AH$120,$D$4:$M$4,0)),$Q$4)),$B$84)</f>
        <v>1.0</v>
      </c>
      <c r="AI158" s="108" t="str">
        <f>IF($A158=3,IF($A$80=1,TEXT(INDEX($D$90:$M$99,MATCH($C158,$A$90:$A$99,0),MATCH(AI$120,$D$89:$M$89,0)),$Q$4),TEXT(INDEX($D$5:$M$14,MATCH($C158,$B$5:$B$14,0),MATCH(AI$120,$D$4:$M$4,0)),$Q$4)),$B$84)</f>
        <v>8.0</v>
      </c>
      <c r="AJ158" s="108" t="str">
        <f>IF($A158=3,IF($A$80=1,TEXT(INDEX($D$90:$M$99,MATCH($C158,$A$90:$A$99,0),MATCH(AJ$120,$D$89:$M$89,0)),$Q$4),TEXT(INDEX($D$5:$M$14,MATCH($C158,$B$5:$B$14,0),MATCH(AJ$120,$D$4:$M$4,0)),$Q$4)),$B$84)</f>
        <v>1.0</v>
      </c>
      <c r="AK158" s="109" t="str">
        <f>IF($A158=3,IF($A$80=1,TEXT(INDEX($D$90:$M$99,MATCH($C158,$A$90:$A$99,0),MATCH(AK$120,$D$89:$M$89,0)),$Q$4),TEXT(INDEX($D$5:$M$14,MATCH($C158,$B$5:$B$14,0),MATCH(AK$120,$D$4:$M$4,0)),$Q$4)),$B$84)</f>
        <v>1.0</v>
      </c>
      <c r="AL158" s="16" t="str">
        <f>IF($A158=3,$C158,$B$84)</f>
        <v>Col 8</v>
      </c>
      <c r="AM158" s="59">
        <f>IF($A158=3,VLOOKUP($C158,$A$90:$B$100,2,0),$B$84)</f>
        <v>17</v>
      </c>
      <c r="AN158" s="79"/>
    </row>
    <row r="159" spans="1:40" x14ac:dyDescent="0.2">
      <c r="A159" s="1">
        <f t="shared" si="7"/>
        <v>4</v>
      </c>
      <c r="B159" s="1">
        <f t="shared" si="8"/>
        <v>8</v>
      </c>
      <c r="C159" t="str">
        <f t="shared" si="9"/>
        <v>Col 8</v>
      </c>
      <c r="D159" s="71">
        <f>VLOOKUP($C159,$A$90:$C$100,3,0)+D156</f>
        <v>74.482758620689651</v>
      </c>
      <c r="E159" s="48">
        <f>E158</f>
        <v>5.8823529411764705E-2</v>
      </c>
      <c r="F159" s="6">
        <f t="shared" ref="F159" si="136">F158</f>
        <v>5.8823529411764705E-2</v>
      </c>
      <c r="G159" s="6">
        <f t="shared" ref="G159" si="137">G158</f>
        <v>5.8823529411764705E-2</v>
      </c>
      <c r="H159" s="6">
        <f t="shared" ref="H159" si="138">H158</f>
        <v>5.8823529411764705E-2</v>
      </c>
      <c r="I159" s="6">
        <f t="shared" ref="I159" si="139">I158</f>
        <v>5.8823529411764705E-2</v>
      </c>
      <c r="J159" s="6">
        <f t="shared" ref="J159" si="140">J158</f>
        <v>5.8823529411764705E-2</v>
      </c>
      <c r="K159" s="6">
        <f t="shared" ref="K159" si="141">K158</f>
        <v>5.8823529411764705E-2</v>
      </c>
      <c r="L159" s="6">
        <f t="shared" ref="L159" si="142">L158</f>
        <v>0.47058823529411764</v>
      </c>
      <c r="M159" s="6">
        <f t="shared" ref="M159" si="143">M158</f>
        <v>5.8823529411764705E-2</v>
      </c>
      <c r="N159" s="6">
        <f t="shared" ref="N159" si="144">N158</f>
        <v>5.8823529411764705E-2</v>
      </c>
      <c r="O159" s="54" t="e">
        <f>IF($A159=3,INDEX($D$104:$M$113,MATCH($C159,$A$104:$A$113,0),MATCH(O$120,$D$103:$M$103,0))+E158/2,$B$84)</f>
        <v>#N/A</v>
      </c>
      <c r="P159" s="6" t="e">
        <f>IF($A159=3,INDEX($D$104:$M$113,MATCH($C159,$A$104:$A$113,0),MATCH(P$120,$D$103:$M$103,0))+F158/2,$B$84)</f>
        <v>#N/A</v>
      </c>
      <c r="Q159" s="6" t="e">
        <f>IF($A159=3,INDEX($D$104:$M$113,MATCH($C159,$A$104:$A$113,0),MATCH(Q$120,$D$103:$M$103,0))+G158/2,$B$84)</f>
        <v>#N/A</v>
      </c>
      <c r="R159" s="6" t="e">
        <f>IF($A159=3,INDEX($D$104:$M$113,MATCH($C159,$A$104:$A$113,0),MATCH(R$120,$D$103:$M$103,0))+H158/2,$B$84)</f>
        <v>#N/A</v>
      </c>
      <c r="S159" s="6" t="e">
        <f>IF($A159=3,INDEX($D$104:$M$113,MATCH($C159,$A$104:$A$113,0),MATCH(S$120,$D$103:$M$103,0))+I158/2,$B$84)</f>
        <v>#N/A</v>
      </c>
      <c r="T159" s="6" t="e">
        <f>IF($A159=3,INDEX($D$104:$M$113,MATCH($C159,$A$104:$A$113,0),MATCH(T$120,$D$103:$M$103,0))+J158/2,$B$84)</f>
        <v>#N/A</v>
      </c>
      <c r="U159" s="6" t="e">
        <f>IF($A159=3,INDEX($D$104:$M$113,MATCH($C159,$A$104:$A$113,0),MATCH(U$120,$D$103:$M$103,0))+K158/2,$B$84)</f>
        <v>#N/A</v>
      </c>
      <c r="V159" s="6" t="e">
        <f>IF($A159=3,INDEX($D$104:$M$113,MATCH($C159,$A$104:$A$113,0),MATCH(V$120,$D$103:$M$103,0))+L158/2,$B$84)</f>
        <v>#N/A</v>
      </c>
      <c r="W159" s="6" t="e">
        <f>IF($A159=3,INDEX($D$104:$M$113,MATCH($C159,$A$104:$A$113,0),MATCH(W$120,$D$103:$M$103,0))+M158/2,$B$84)</f>
        <v>#N/A</v>
      </c>
      <c r="X159" s="11" t="e">
        <f>IF($A159=3,INDEX($D$104:$M$113,MATCH($C159,$A$104:$A$113,0),MATCH(X$120,$D$103:$M$103,0))+N158/2,$B$84)</f>
        <v>#N/A</v>
      </c>
      <c r="Y159" s="54" t="e">
        <f>IF($A159=3,IF($C159=0,$B$84,0),$B$84)</f>
        <v>#N/A</v>
      </c>
      <c r="Z159" s="11" t="e">
        <f>IF($A159=3,IF($C159=0,$B$84,1),$B$84)</f>
        <v>#N/A</v>
      </c>
      <c r="AA159" s="4" t="e">
        <f>$B$84</f>
        <v>#N/A</v>
      </c>
      <c r="AB159" s="107" t="e">
        <f>IF($A159=3,IF($A$80=1,TEXT(INDEX($D$90:$M$99,MATCH($C159,$A$90:$A$99,0),MATCH(AB$120,$D$89:$M$89,0)),$Q$4),TEXT(INDEX($D$5:$M$14,MATCH($C159,$B$5:$B$14,0),MATCH(AB$120,$D$4:$M$4,0)),$Q$4)),$B$84)</f>
        <v>#N/A</v>
      </c>
      <c r="AC159" s="108" t="e">
        <f>IF($A159=3,IF($A$80=1,TEXT(INDEX($D$90:$M$99,MATCH($C159,$A$90:$A$99,0),MATCH(AC$120,$D$89:$M$89,0)),$Q$4),TEXT(INDEX($D$5:$M$14,MATCH($C159,$B$5:$B$14,0),MATCH(AC$120,$D$4:$M$4,0)),$Q$4)),$B$84)</f>
        <v>#N/A</v>
      </c>
      <c r="AD159" s="108" t="e">
        <f>IF($A159=3,IF($A$80=1,TEXT(INDEX($D$90:$M$99,MATCH($C159,$A$90:$A$99,0),MATCH(AD$120,$D$89:$M$89,0)),$Q$4),TEXT(INDEX($D$5:$M$14,MATCH($C159,$B$5:$B$14,0),MATCH(AD$120,$D$4:$M$4,0)),$Q$4)),$B$84)</f>
        <v>#N/A</v>
      </c>
      <c r="AE159" s="108" t="e">
        <f>IF($A159=3,IF($A$80=1,TEXT(INDEX($D$90:$M$99,MATCH($C159,$A$90:$A$99,0),MATCH(AE$120,$D$89:$M$89,0)),$Q$4),TEXT(INDEX($D$5:$M$14,MATCH($C159,$B$5:$B$14,0),MATCH(AE$120,$D$4:$M$4,0)),$Q$4)),$B$84)</f>
        <v>#N/A</v>
      </c>
      <c r="AF159" s="108" t="e">
        <f>IF($A159=3,IF($A$80=1,TEXT(INDEX($D$90:$M$99,MATCH($C159,$A$90:$A$99,0),MATCH(AF$120,$D$89:$M$89,0)),$Q$4),TEXT(INDEX($D$5:$M$14,MATCH($C159,$B$5:$B$14,0),MATCH(AF$120,$D$4:$M$4,0)),$Q$4)),$B$84)</f>
        <v>#N/A</v>
      </c>
      <c r="AG159" s="108" t="e">
        <f>IF($A159=3,IF($A$80=1,TEXT(INDEX($D$90:$M$99,MATCH($C159,$A$90:$A$99,0),MATCH(AG$120,$D$89:$M$89,0)),$Q$4),TEXT(INDEX($D$5:$M$14,MATCH($C159,$B$5:$B$14,0),MATCH(AG$120,$D$4:$M$4,0)),$Q$4)),$B$84)</f>
        <v>#N/A</v>
      </c>
      <c r="AH159" s="108" t="e">
        <f>IF($A159=3,IF($A$80=1,TEXT(INDEX($D$90:$M$99,MATCH($C159,$A$90:$A$99,0),MATCH(AH$120,$D$89:$M$89,0)),$Q$4),TEXT(INDEX($D$5:$M$14,MATCH($C159,$B$5:$B$14,0),MATCH(AH$120,$D$4:$M$4,0)),$Q$4)),$B$84)</f>
        <v>#N/A</v>
      </c>
      <c r="AI159" s="108" t="e">
        <f>IF($A159=3,IF($A$80=1,TEXT(INDEX($D$90:$M$99,MATCH($C159,$A$90:$A$99,0),MATCH(AI$120,$D$89:$M$89,0)),$Q$4),TEXT(INDEX($D$5:$M$14,MATCH($C159,$B$5:$B$14,0),MATCH(AI$120,$D$4:$M$4,0)),$Q$4)),$B$84)</f>
        <v>#N/A</v>
      </c>
      <c r="AJ159" s="108" t="e">
        <f>IF($A159=3,IF($A$80=1,TEXT(INDEX($D$90:$M$99,MATCH($C159,$A$90:$A$99,0),MATCH(AJ$120,$D$89:$M$89,0)),$Q$4),TEXT(INDEX($D$5:$M$14,MATCH($C159,$B$5:$B$14,0),MATCH(AJ$120,$D$4:$M$4,0)),$Q$4)),$B$84)</f>
        <v>#N/A</v>
      </c>
      <c r="AK159" s="109" t="e">
        <f>IF($A159=3,IF($A$80=1,TEXT(INDEX($D$90:$M$99,MATCH($C159,$A$90:$A$99,0),MATCH(AK$120,$D$89:$M$89,0)),$Q$4),TEXT(INDEX($D$5:$M$14,MATCH($C159,$B$5:$B$14,0),MATCH(AK$120,$D$4:$M$4,0)),$Q$4)),$B$84)</f>
        <v>#N/A</v>
      </c>
      <c r="AL159" s="16" t="e">
        <f>IF($A159=3,$C159,$B$84)</f>
        <v>#N/A</v>
      </c>
      <c r="AM159" s="59" t="e">
        <f>IF($A159=3,VLOOKUP($C159,$A$90:$B$100,2,0),$B$84)</f>
        <v>#N/A</v>
      </c>
      <c r="AN159" s="79"/>
    </row>
    <row r="160" spans="1:40" x14ac:dyDescent="0.2">
      <c r="A160" s="1">
        <f t="shared" si="7"/>
        <v>5</v>
      </c>
      <c r="B160" s="1">
        <f t="shared" si="8"/>
        <v>8</v>
      </c>
      <c r="C160" t="str">
        <f t="shared" si="9"/>
        <v>Col 8</v>
      </c>
      <c r="D160" s="71">
        <f>D159</f>
        <v>74.482758620689651</v>
      </c>
      <c r="E160" s="49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54" t="e">
        <f>IF($A160=3,INDEX($D$104:$M$113,MATCH($C160,$A$104:$A$113,0),MATCH(O$120,$D$103:$M$103,0))+E159/2,$B$84)</f>
        <v>#N/A</v>
      </c>
      <c r="P160" s="6" t="e">
        <f>IF($A160=3,INDEX($D$104:$M$113,MATCH($C160,$A$104:$A$113,0),MATCH(P$120,$D$103:$M$103,0))+F159/2,$B$84)</f>
        <v>#N/A</v>
      </c>
      <c r="Q160" s="6" t="e">
        <f>IF($A160=3,INDEX($D$104:$M$113,MATCH($C160,$A$104:$A$113,0),MATCH(Q$120,$D$103:$M$103,0))+G159/2,$B$84)</f>
        <v>#N/A</v>
      </c>
      <c r="R160" s="6" t="e">
        <f>IF($A160=3,INDEX($D$104:$M$113,MATCH($C160,$A$104:$A$113,0),MATCH(R$120,$D$103:$M$103,0))+H159/2,$B$84)</f>
        <v>#N/A</v>
      </c>
      <c r="S160" s="6" t="e">
        <f>IF($A160=3,INDEX($D$104:$M$113,MATCH($C160,$A$104:$A$113,0),MATCH(S$120,$D$103:$M$103,0))+I159/2,$B$84)</f>
        <v>#N/A</v>
      </c>
      <c r="T160" s="6" t="e">
        <f>IF($A160=3,INDEX($D$104:$M$113,MATCH($C160,$A$104:$A$113,0),MATCH(T$120,$D$103:$M$103,0))+J159/2,$B$84)</f>
        <v>#N/A</v>
      </c>
      <c r="U160" s="6" t="e">
        <f>IF($A160=3,INDEX($D$104:$M$113,MATCH($C160,$A$104:$A$113,0),MATCH(U$120,$D$103:$M$103,0))+K159/2,$B$84)</f>
        <v>#N/A</v>
      </c>
      <c r="V160" s="6" t="e">
        <f>IF($A160=3,INDEX($D$104:$M$113,MATCH($C160,$A$104:$A$113,0),MATCH(V$120,$D$103:$M$103,0))+L159/2,$B$84)</f>
        <v>#N/A</v>
      </c>
      <c r="W160" s="6" t="e">
        <f>IF($A160=3,INDEX($D$104:$M$113,MATCH($C160,$A$104:$A$113,0),MATCH(W$120,$D$103:$M$103,0))+M159/2,$B$84)</f>
        <v>#N/A</v>
      </c>
      <c r="X160" s="11" t="e">
        <f>IF($A160=3,INDEX($D$104:$M$113,MATCH($C160,$A$104:$A$113,0),MATCH(X$120,$D$103:$M$103,0))+N159/2,$B$84)</f>
        <v>#N/A</v>
      </c>
      <c r="Y160" s="54" t="e">
        <f>IF($A160=3,IF($C160=0,$B$84,0),$B$84)</f>
        <v>#N/A</v>
      </c>
      <c r="Z160" s="11" t="e">
        <f>IF($A160=3,IF($C160=0,$B$84,1),$B$84)</f>
        <v>#N/A</v>
      </c>
      <c r="AA160" s="4" t="e">
        <f>$B$84</f>
        <v>#N/A</v>
      </c>
      <c r="AB160" s="107" t="e">
        <f>IF($A160=3,IF($A$80=1,TEXT(INDEX($D$90:$M$99,MATCH($C160,$A$90:$A$99,0),MATCH(AB$120,$D$89:$M$89,0)),$Q$4),TEXT(INDEX($D$5:$M$14,MATCH($C160,$B$5:$B$14,0),MATCH(AB$120,$D$4:$M$4,0)),$Q$4)),$B$84)</f>
        <v>#N/A</v>
      </c>
      <c r="AC160" s="108" t="e">
        <f>IF($A160=3,IF($A$80=1,TEXT(INDEX($D$90:$M$99,MATCH($C160,$A$90:$A$99,0),MATCH(AC$120,$D$89:$M$89,0)),$Q$4),TEXT(INDEX($D$5:$M$14,MATCH($C160,$B$5:$B$14,0),MATCH(AC$120,$D$4:$M$4,0)),$Q$4)),$B$84)</f>
        <v>#N/A</v>
      </c>
      <c r="AD160" s="108" t="e">
        <f>IF($A160=3,IF($A$80=1,TEXT(INDEX($D$90:$M$99,MATCH($C160,$A$90:$A$99,0),MATCH(AD$120,$D$89:$M$89,0)),$Q$4),TEXT(INDEX($D$5:$M$14,MATCH($C160,$B$5:$B$14,0),MATCH(AD$120,$D$4:$M$4,0)),$Q$4)),$B$84)</f>
        <v>#N/A</v>
      </c>
      <c r="AE160" s="108" t="e">
        <f>IF($A160=3,IF($A$80=1,TEXT(INDEX($D$90:$M$99,MATCH($C160,$A$90:$A$99,0),MATCH(AE$120,$D$89:$M$89,0)),$Q$4),TEXT(INDEX($D$5:$M$14,MATCH($C160,$B$5:$B$14,0),MATCH(AE$120,$D$4:$M$4,0)),$Q$4)),$B$84)</f>
        <v>#N/A</v>
      </c>
      <c r="AF160" s="108" t="e">
        <f>IF($A160=3,IF($A$80=1,TEXT(INDEX($D$90:$M$99,MATCH($C160,$A$90:$A$99,0),MATCH(AF$120,$D$89:$M$89,0)),$Q$4),TEXT(INDEX($D$5:$M$14,MATCH($C160,$B$5:$B$14,0),MATCH(AF$120,$D$4:$M$4,0)),$Q$4)),$B$84)</f>
        <v>#N/A</v>
      </c>
      <c r="AG160" s="108" t="e">
        <f>IF($A160=3,IF($A$80=1,TEXT(INDEX($D$90:$M$99,MATCH($C160,$A$90:$A$99,0),MATCH(AG$120,$D$89:$M$89,0)),$Q$4),TEXT(INDEX($D$5:$M$14,MATCH($C160,$B$5:$B$14,0),MATCH(AG$120,$D$4:$M$4,0)),$Q$4)),$B$84)</f>
        <v>#N/A</v>
      </c>
      <c r="AH160" s="108" t="e">
        <f>IF($A160=3,IF($A$80=1,TEXT(INDEX($D$90:$M$99,MATCH($C160,$A$90:$A$99,0),MATCH(AH$120,$D$89:$M$89,0)),$Q$4),TEXT(INDEX($D$5:$M$14,MATCH($C160,$B$5:$B$14,0),MATCH(AH$120,$D$4:$M$4,0)),$Q$4)),$B$84)</f>
        <v>#N/A</v>
      </c>
      <c r="AI160" s="108" t="e">
        <f>IF($A160=3,IF($A$80=1,TEXT(INDEX($D$90:$M$99,MATCH($C160,$A$90:$A$99,0),MATCH(AI$120,$D$89:$M$89,0)),$Q$4),TEXT(INDEX($D$5:$M$14,MATCH($C160,$B$5:$B$14,0),MATCH(AI$120,$D$4:$M$4,0)),$Q$4)),$B$84)</f>
        <v>#N/A</v>
      </c>
      <c r="AJ160" s="108" t="e">
        <f>IF($A160=3,IF($A$80=1,TEXT(INDEX($D$90:$M$99,MATCH($C160,$A$90:$A$99,0),MATCH(AJ$120,$D$89:$M$89,0)),$Q$4),TEXT(INDEX($D$5:$M$14,MATCH($C160,$B$5:$B$14,0),MATCH(AJ$120,$D$4:$M$4,0)),$Q$4)),$B$84)</f>
        <v>#N/A</v>
      </c>
      <c r="AK160" s="109" t="e">
        <f>IF($A160=3,IF($A$80=1,TEXT(INDEX($D$90:$M$99,MATCH($C160,$A$90:$A$99,0),MATCH(AK$120,$D$89:$M$89,0)),$Q$4),TEXT(INDEX($D$5:$M$14,MATCH($C160,$B$5:$B$14,0),MATCH(AK$120,$D$4:$M$4,0)),$Q$4)),$B$84)</f>
        <v>#N/A</v>
      </c>
      <c r="AL160" s="16" t="e">
        <f>IF($A160=3,$C160,$B$84)</f>
        <v>#N/A</v>
      </c>
      <c r="AM160" s="59" t="e">
        <f>IF($A160=3,VLOOKUP($C160,$A$90:$B$100,2,0),$B$84)</f>
        <v>#N/A</v>
      </c>
      <c r="AN160" s="79"/>
    </row>
    <row r="161" spans="1:40" x14ac:dyDescent="0.2">
      <c r="A161" s="1">
        <f t="shared" si="7"/>
        <v>1</v>
      </c>
      <c r="B161" s="1">
        <f t="shared" si="8"/>
        <v>9</v>
      </c>
      <c r="C161" t="str">
        <f t="shared" si="9"/>
        <v>Col 9</v>
      </c>
      <c r="D161" s="71">
        <f>D160</f>
        <v>74.482758620689651</v>
      </c>
      <c r="E161" s="49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54" t="e">
        <f>IF($A161=3,INDEX($D$104:$M$113,MATCH($C161,$A$104:$A$113,0),MATCH(O$120,$D$103:$M$103,0))+E160/2,$B$84)</f>
        <v>#N/A</v>
      </c>
      <c r="P161" s="6" t="e">
        <f>IF($A161=3,INDEX($D$104:$M$113,MATCH($C161,$A$104:$A$113,0),MATCH(P$120,$D$103:$M$103,0))+F160/2,$B$84)</f>
        <v>#N/A</v>
      </c>
      <c r="Q161" s="6" t="e">
        <f>IF($A161=3,INDEX($D$104:$M$113,MATCH($C161,$A$104:$A$113,0),MATCH(Q$120,$D$103:$M$103,0))+G160/2,$B$84)</f>
        <v>#N/A</v>
      </c>
      <c r="R161" s="6" t="e">
        <f>IF($A161=3,INDEX($D$104:$M$113,MATCH($C161,$A$104:$A$113,0),MATCH(R$120,$D$103:$M$103,0))+H160/2,$B$84)</f>
        <v>#N/A</v>
      </c>
      <c r="S161" s="6" t="e">
        <f>IF($A161=3,INDEX($D$104:$M$113,MATCH($C161,$A$104:$A$113,0),MATCH(S$120,$D$103:$M$103,0))+I160/2,$B$84)</f>
        <v>#N/A</v>
      </c>
      <c r="T161" s="6" t="e">
        <f>IF($A161=3,INDEX($D$104:$M$113,MATCH($C161,$A$104:$A$113,0),MATCH(T$120,$D$103:$M$103,0))+J160/2,$B$84)</f>
        <v>#N/A</v>
      </c>
      <c r="U161" s="6" t="e">
        <f>IF($A161=3,INDEX($D$104:$M$113,MATCH($C161,$A$104:$A$113,0),MATCH(U$120,$D$103:$M$103,0))+K160/2,$B$84)</f>
        <v>#N/A</v>
      </c>
      <c r="V161" s="6" t="e">
        <f>IF($A161=3,INDEX($D$104:$M$113,MATCH($C161,$A$104:$A$113,0),MATCH(V$120,$D$103:$M$103,0))+L160/2,$B$84)</f>
        <v>#N/A</v>
      </c>
      <c r="W161" s="6" t="e">
        <f>IF($A161=3,INDEX($D$104:$M$113,MATCH($C161,$A$104:$A$113,0),MATCH(W$120,$D$103:$M$103,0))+M160/2,$B$84)</f>
        <v>#N/A</v>
      </c>
      <c r="X161" s="11" t="e">
        <f>IF($A161=3,INDEX($D$104:$M$113,MATCH($C161,$A$104:$A$113,0),MATCH(X$120,$D$103:$M$103,0))+N160/2,$B$84)</f>
        <v>#N/A</v>
      </c>
      <c r="Y161" s="54" t="e">
        <f>IF($A161=3,IF($C161=0,$B$84,0),$B$84)</f>
        <v>#N/A</v>
      </c>
      <c r="Z161" s="11" t="e">
        <f>IF($A161=3,IF($C161=0,$B$84,1),$B$84)</f>
        <v>#N/A</v>
      </c>
      <c r="AA161" s="4" t="e">
        <f>$B$84</f>
        <v>#N/A</v>
      </c>
      <c r="AB161" s="107" t="e">
        <f>IF($A161=3,IF($A$80=1,TEXT(INDEX($D$90:$M$99,MATCH($C161,$A$90:$A$99,0),MATCH(AB$120,$D$89:$M$89,0)),$Q$4),TEXT(INDEX($D$5:$M$14,MATCH($C161,$B$5:$B$14,0),MATCH(AB$120,$D$4:$M$4,0)),$Q$4)),$B$84)</f>
        <v>#N/A</v>
      </c>
      <c r="AC161" s="108" t="e">
        <f>IF($A161=3,IF($A$80=1,TEXT(INDEX($D$90:$M$99,MATCH($C161,$A$90:$A$99,0),MATCH(AC$120,$D$89:$M$89,0)),$Q$4),TEXT(INDEX($D$5:$M$14,MATCH($C161,$B$5:$B$14,0),MATCH(AC$120,$D$4:$M$4,0)),$Q$4)),$B$84)</f>
        <v>#N/A</v>
      </c>
      <c r="AD161" s="108" t="e">
        <f>IF($A161=3,IF($A$80=1,TEXT(INDEX($D$90:$M$99,MATCH($C161,$A$90:$A$99,0),MATCH(AD$120,$D$89:$M$89,0)),$Q$4),TEXT(INDEX($D$5:$M$14,MATCH($C161,$B$5:$B$14,0),MATCH(AD$120,$D$4:$M$4,0)),$Q$4)),$B$84)</f>
        <v>#N/A</v>
      </c>
      <c r="AE161" s="108" t="e">
        <f>IF($A161=3,IF($A$80=1,TEXT(INDEX($D$90:$M$99,MATCH($C161,$A$90:$A$99,0),MATCH(AE$120,$D$89:$M$89,0)),$Q$4),TEXT(INDEX($D$5:$M$14,MATCH($C161,$B$5:$B$14,0),MATCH(AE$120,$D$4:$M$4,0)),$Q$4)),$B$84)</f>
        <v>#N/A</v>
      </c>
      <c r="AF161" s="108" t="e">
        <f>IF($A161=3,IF($A$80=1,TEXT(INDEX($D$90:$M$99,MATCH($C161,$A$90:$A$99,0),MATCH(AF$120,$D$89:$M$89,0)),$Q$4),TEXT(INDEX($D$5:$M$14,MATCH($C161,$B$5:$B$14,0),MATCH(AF$120,$D$4:$M$4,0)),$Q$4)),$B$84)</f>
        <v>#N/A</v>
      </c>
      <c r="AG161" s="108" t="e">
        <f>IF($A161=3,IF($A$80=1,TEXT(INDEX($D$90:$M$99,MATCH($C161,$A$90:$A$99,0),MATCH(AG$120,$D$89:$M$89,0)),$Q$4),TEXT(INDEX($D$5:$M$14,MATCH($C161,$B$5:$B$14,0),MATCH(AG$120,$D$4:$M$4,0)),$Q$4)),$B$84)</f>
        <v>#N/A</v>
      </c>
      <c r="AH161" s="108" t="e">
        <f>IF($A161=3,IF($A$80=1,TEXT(INDEX($D$90:$M$99,MATCH($C161,$A$90:$A$99,0),MATCH(AH$120,$D$89:$M$89,0)),$Q$4),TEXT(INDEX($D$5:$M$14,MATCH($C161,$B$5:$B$14,0),MATCH(AH$120,$D$4:$M$4,0)),$Q$4)),$B$84)</f>
        <v>#N/A</v>
      </c>
      <c r="AI161" s="108" t="e">
        <f>IF($A161=3,IF($A$80=1,TEXT(INDEX($D$90:$M$99,MATCH($C161,$A$90:$A$99,0),MATCH(AI$120,$D$89:$M$89,0)),$Q$4),TEXT(INDEX($D$5:$M$14,MATCH($C161,$B$5:$B$14,0),MATCH(AI$120,$D$4:$M$4,0)),$Q$4)),$B$84)</f>
        <v>#N/A</v>
      </c>
      <c r="AJ161" s="108" t="e">
        <f>IF($A161=3,IF($A$80=1,TEXT(INDEX($D$90:$M$99,MATCH($C161,$A$90:$A$99,0),MATCH(AJ$120,$D$89:$M$89,0)),$Q$4),TEXT(INDEX($D$5:$M$14,MATCH($C161,$B$5:$B$14,0),MATCH(AJ$120,$D$4:$M$4,0)),$Q$4)),$B$84)</f>
        <v>#N/A</v>
      </c>
      <c r="AK161" s="109" t="e">
        <f>IF($A161=3,IF($A$80=1,TEXT(INDEX($D$90:$M$99,MATCH($C161,$A$90:$A$99,0),MATCH(AK$120,$D$89:$M$89,0)),$Q$4),TEXT(INDEX($D$5:$M$14,MATCH($C161,$B$5:$B$14,0),MATCH(AK$120,$D$4:$M$4,0)),$Q$4)),$B$84)</f>
        <v>#N/A</v>
      </c>
      <c r="AL161" s="16" t="e">
        <f>IF($A161=3,$C161,$B$84)</f>
        <v>#N/A</v>
      </c>
      <c r="AM161" s="59" t="e">
        <f>IF($A161=3,VLOOKUP($C161,$A$90:$B$100,2,0),$B$84)</f>
        <v>#N/A</v>
      </c>
      <c r="AN161" s="79"/>
    </row>
    <row r="162" spans="1:40" x14ac:dyDescent="0.2">
      <c r="A162" s="1">
        <f t="shared" si="7"/>
        <v>2</v>
      </c>
      <c r="B162" s="1">
        <f t="shared" si="8"/>
        <v>9</v>
      </c>
      <c r="C162" t="str">
        <f t="shared" si="9"/>
        <v>Col 9</v>
      </c>
      <c r="D162" s="71">
        <f>D161</f>
        <v>74.482758620689651</v>
      </c>
      <c r="E162" s="49">
        <f>E163</f>
        <v>5.5555555555555552E-2</v>
      </c>
      <c r="F162" s="47">
        <f t="shared" ref="F162" si="145">F163</f>
        <v>5.5555555555555552E-2</v>
      </c>
      <c r="G162" s="47">
        <f t="shared" ref="G162" si="146">G163</f>
        <v>5.5555555555555552E-2</v>
      </c>
      <c r="H162" s="47">
        <f t="shared" ref="H162" si="147">H163</f>
        <v>5.5555555555555552E-2</v>
      </c>
      <c r="I162" s="47">
        <f t="shared" ref="I162" si="148">I163</f>
        <v>5.5555555555555552E-2</v>
      </c>
      <c r="J162" s="47">
        <f t="shared" ref="J162" si="149">J163</f>
        <v>5.5555555555555552E-2</v>
      </c>
      <c r="K162" s="47">
        <f t="shared" ref="K162" si="150">K163</f>
        <v>5.5555555555555552E-2</v>
      </c>
      <c r="L162" s="47">
        <f t="shared" ref="L162" si="151">L163</f>
        <v>5.5555555555555552E-2</v>
      </c>
      <c r="M162" s="47">
        <f t="shared" ref="M162" si="152">M163</f>
        <v>0.5</v>
      </c>
      <c r="N162" s="47">
        <f t="shared" ref="N162" si="153">N163</f>
        <v>5.5555555555555552E-2</v>
      </c>
      <c r="O162" s="54" t="e">
        <f>IF($A162=3,INDEX($D$104:$M$113,MATCH($C162,$A$104:$A$113,0),MATCH(O$120,$D$103:$M$103,0))+E161/2,$B$84)</f>
        <v>#N/A</v>
      </c>
      <c r="P162" s="6" t="e">
        <f>IF($A162=3,INDEX($D$104:$M$113,MATCH($C162,$A$104:$A$113,0),MATCH(P$120,$D$103:$M$103,0))+F161/2,$B$84)</f>
        <v>#N/A</v>
      </c>
      <c r="Q162" s="6" t="e">
        <f>IF($A162=3,INDEX($D$104:$M$113,MATCH($C162,$A$104:$A$113,0),MATCH(Q$120,$D$103:$M$103,0))+G161/2,$B$84)</f>
        <v>#N/A</v>
      </c>
      <c r="R162" s="6" t="e">
        <f>IF($A162=3,INDEX($D$104:$M$113,MATCH($C162,$A$104:$A$113,0),MATCH(R$120,$D$103:$M$103,0))+H161/2,$B$84)</f>
        <v>#N/A</v>
      </c>
      <c r="S162" s="6" t="e">
        <f>IF($A162=3,INDEX($D$104:$M$113,MATCH($C162,$A$104:$A$113,0),MATCH(S$120,$D$103:$M$103,0))+I161/2,$B$84)</f>
        <v>#N/A</v>
      </c>
      <c r="T162" s="6" t="e">
        <f>IF($A162=3,INDEX($D$104:$M$113,MATCH($C162,$A$104:$A$113,0),MATCH(T$120,$D$103:$M$103,0))+J161/2,$B$84)</f>
        <v>#N/A</v>
      </c>
      <c r="U162" s="6" t="e">
        <f>IF($A162=3,INDEX($D$104:$M$113,MATCH($C162,$A$104:$A$113,0),MATCH(U$120,$D$103:$M$103,0))+K161/2,$B$84)</f>
        <v>#N/A</v>
      </c>
      <c r="V162" s="6" t="e">
        <f>IF($A162=3,INDEX($D$104:$M$113,MATCH($C162,$A$104:$A$113,0),MATCH(V$120,$D$103:$M$103,0))+L161/2,$B$84)</f>
        <v>#N/A</v>
      </c>
      <c r="W162" s="6" t="e">
        <f>IF($A162=3,INDEX($D$104:$M$113,MATCH($C162,$A$104:$A$113,0),MATCH(W$120,$D$103:$M$103,0))+M161/2,$B$84)</f>
        <v>#N/A</v>
      </c>
      <c r="X162" s="11" t="e">
        <f>IF($A162=3,INDEX($D$104:$M$113,MATCH($C162,$A$104:$A$113,0),MATCH(X$120,$D$103:$M$103,0))+N161/2,$B$84)</f>
        <v>#N/A</v>
      </c>
      <c r="Y162" s="54" t="e">
        <f>IF($A162=3,IF($C162=0,$B$84,0),$B$84)</f>
        <v>#N/A</v>
      </c>
      <c r="Z162" s="11" t="e">
        <f>IF($A162=3,IF($C162=0,$B$84,1),$B$84)</f>
        <v>#N/A</v>
      </c>
      <c r="AA162" s="4" t="e">
        <f>$B$84</f>
        <v>#N/A</v>
      </c>
      <c r="AB162" s="107" t="e">
        <f>IF($A162=3,IF($A$80=1,TEXT(INDEX($D$90:$M$99,MATCH($C162,$A$90:$A$99,0),MATCH(AB$120,$D$89:$M$89,0)),$Q$4),TEXT(INDEX($D$5:$M$14,MATCH($C162,$B$5:$B$14,0),MATCH(AB$120,$D$4:$M$4,0)),$Q$4)),$B$84)</f>
        <v>#N/A</v>
      </c>
      <c r="AC162" s="108" t="e">
        <f>IF($A162=3,IF($A$80=1,TEXT(INDEX($D$90:$M$99,MATCH($C162,$A$90:$A$99,0),MATCH(AC$120,$D$89:$M$89,0)),$Q$4),TEXT(INDEX($D$5:$M$14,MATCH($C162,$B$5:$B$14,0),MATCH(AC$120,$D$4:$M$4,0)),$Q$4)),$B$84)</f>
        <v>#N/A</v>
      </c>
      <c r="AD162" s="108" t="e">
        <f>IF($A162=3,IF($A$80=1,TEXT(INDEX($D$90:$M$99,MATCH($C162,$A$90:$A$99,0),MATCH(AD$120,$D$89:$M$89,0)),$Q$4),TEXT(INDEX($D$5:$M$14,MATCH($C162,$B$5:$B$14,0),MATCH(AD$120,$D$4:$M$4,0)),$Q$4)),$B$84)</f>
        <v>#N/A</v>
      </c>
      <c r="AE162" s="108" t="e">
        <f>IF($A162=3,IF($A$80=1,TEXT(INDEX($D$90:$M$99,MATCH($C162,$A$90:$A$99,0),MATCH(AE$120,$D$89:$M$89,0)),$Q$4),TEXT(INDEX($D$5:$M$14,MATCH($C162,$B$5:$B$14,0),MATCH(AE$120,$D$4:$M$4,0)),$Q$4)),$B$84)</f>
        <v>#N/A</v>
      </c>
      <c r="AF162" s="108" t="e">
        <f>IF($A162=3,IF($A$80=1,TEXT(INDEX($D$90:$M$99,MATCH($C162,$A$90:$A$99,0),MATCH(AF$120,$D$89:$M$89,0)),$Q$4),TEXT(INDEX($D$5:$M$14,MATCH($C162,$B$5:$B$14,0),MATCH(AF$120,$D$4:$M$4,0)),$Q$4)),$B$84)</f>
        <v>#N/A</v>
      </c>
      <c r="AG162" s="108" t="e">
        <f>IF($A162=3,IF($A$80=1,TEXT(INDEX($D$90:$M$99,MATCH($C162,$A$90:$A$99,0),MATCH(AG$120,$D$89:$M$89,0)),$Q$4),TEXT(INDEX($D$5:$M$14,MATCH($C162,$B$5:$B$14,0),MATCH(AG$120,$D$4:$M$4,0)),$Q$4)),$B$84)</f>
        <v>#N/A</v>
      </c>
      <c r="AH162" s="108" t="e">
        <f>IF($A162=3,IF($A$80=1,TEXT(INDEX($D$90:$M$99,MATCH($C162,$A$90:$A$99,0),MATCH(AH$120,$D$89:$M$89,0)),$Q$4),TEXT(INDEX($D$5:$M$14,MATCH($C162,$B$5:$B$14,0),MATCH(AH$120,$D$4:$M$4,0)),$Q$4)),$B$84)</f>
        <v>#N/A</v>
      </c>
      <c r="AI162" s="108" t="e">
        <f>IF($A162=3,IF($A$80=1,TEXT(INDEX($D$90:$M$99,MATCH($C162,$A$90:$A$99,0),MATCH(AI$120,$D$89:$M$89,0)),$Q$4),TEXT(INDEX($D$5:$M$14,MATCH($C162,$B$5:$B$14,0),MATCH(AI$120,$D$4:$M$4,0)),$Q$4)),$B$84)</f>
        <v>#N/A</v>
      </c>
      <c r="AJ162" s="108" t="e">
        <f>IF($A162=3,IF($A$80=1,TEXT(INDEX($D$90:$M$99,MATCH($C162,$A$90:$A$99,0),MATCH(AJ$120,$D$89:$M$89,0)),$Q$4),TEXT(INDEX($D$5:$M$14,MATCH($C162,$B$5:$B$14,0),MATCH(AJ$120,$D$4:$M$4,0)),$Q$4)),$B$84)</f>
        <v>#N/A</v>
      </c>
      <c r="AK162" s="109" t="e">
        <f>IF($A162=3,IF($A$80=1,TEXT(INDEX($D$90:$M$99,MATCH($C162,$A$90:$A$99,0),MATCH(AK$120,$D$89:$M$89,0)),$Q$4),TEXT(INDEX($D$5:$M$14,MATCH($C162,$B$5:$B$14,0),MATCH(AK$120,$D$4:$M$4,0)),$Q$4)),$B$84)</f>
        <v>#N/A</v>
      </c>
      <c r="AL162" s="16" t="e">
        <f>IF($A162=3,$C162,$B$84)</f>
        <v>#N/A</v>
      </c>
      <c r="AM162" s="59" t="e">
        <f>IF($A162=3,VLOOKUP($C162,$A$90:$B$100,2,0),$B$84)</f>
        <v>#N/A</v>
      </c>
      <c r="AN162" s="79"/>
    </row>
    <row r="163" spans="1:40" x14ac:dyDescent="0.2">
      <c r="A163" s="1">
        <f t="shared" si="7"/>
        <v>3</v>
      </c>
      <c r="B163" s="1">
        <f t="shared" si="8"/>
        <v>9</v>
      </c>
      <c r="C163" t="str">
        <f t="shared" si="9"/>
        <v>Col 9</v>
      </c>
      <c r="D163" s="71">
        <f>AVERAGE(D164,D162)</f>
        <v>80.689655172413779</v>
      </c>
      <c r="E163" s="49">
        <f>VLOOKUP($C163,$A$90:$M$100,E$117,0)</f>
        <v>5.5555555555555552E-2</v>
      </c>
      <c r="F163" s="47">
        <f t="shared" ref="F163:N163" si="154">VLOOKUP($C163,$A$90:$M$100,F$117,0)</f>
        <v>5.5555555555555552E-2</v>
      </c>
      <c r="G163" s="47">
        <f t="shared" si="154"/>
        <v>5.5555555555555552E-2</v>
      </c>
      <c r="H163" s="47">
        <f t="shared" si="154"/>
        <v>5.5555555555555552E-2</v>
      </c>
      <c r="I163" s="47">
        <f t="shared" si="154"/>
        <v>5.5555555555555552E-2</v>
      </c>
      <c r="J163" s="47">
        <f t="shared" si="154"/>
        <v>5.5555555555555552E-2</v>
      </c>
      <c r="K163" s="47">
        <f t="shared" si="154"/>
        <v>5.5555555555555552E-2</v>
      </c>
      <c r="L163" s="47">
        <f t="shared" si="154"/>
        <v>5.5555555555555552E-2</v>
      </c>
      <c r="M163" s="47">
        <f t="shared" si="154"/>
        <v>0.5</v>
      </c>
      <c r="N163" s="47">
        <f t="shared" si="154"/>
        <v>5.5555555555555552E-2</v>
      </c>
      <c r="O163" s="54">
        <f>IF($A163=3,INDEX($D$104:$M$113,MATCH($C163,$A$104:$A$113,0),MATCH(O$120,$D$103:$M$103,0))+E162/2,$B$84)</f>
        <v>2.7777777777777776E-2</v>
      </c>
      <c r="P163" s="6">
        <f>IF($A163=3,INDEX($D$104:$M$113,MATCH($C163,$A$104:$A$113,0),MATCH(P$120,$D$103:$M$103,0))+F162/2,$B$84)</f>
        <v>8.3333333333333329E-2</v>
      </c>
      <c r="Q163" s="6">
        <f>IF($A163=3,INDEX($D$104:$M$113,MATCH($C163,$A$104:$A$113,0),MATCH(Q$120,$D$103:$M$103,0))+G162/2,$B$84)</f>
        <v>0.1388888888888889</v>
      </c>
      <c r="R163" s="6">
        <f>IF($A163=3,INDEX($D$104:$M$113,MATCH($C163,$A$104:$A$113,0),MATCH(R$120,$D$103:$M$103,0))+H162/2,$B$84)</f>
        <v>0.19444444444444442</v>
      </c>
      <c r="S163" s="6">
        <f>IF($A163=3,INDEX($D$104:$M$113,MATCH($C163,$A$104:$A$113,0),MATCH(S$120,$D$103:$M$103,0))+I162/2,$B$84)</f>
        <v>0.25</v>
      </c>
      <c r="T163" s="6">
        <f>IF($A163=3,INDEX($D$104:$M$113,MATCH($C163,$A$104:$A$113,0),MATCH(T$120,$D$103:$M$103,0))+J162/2,$B$84)</f>
        <v>0.30555555555555558</v>
      </c>
      <c r="U163" s="6">
        <f>IF($A163=3,INDEX($D$104:$M$113,MATCH($C163,$A$104:$A$113,0),MATCH(U$120,$D$103:$M$103,0))+K162/2,$B$84)</f>
        <v>0.36111111111111116</v>
      </c>
      <c r="V163" s="6">
        <f>IF($A163=3,INDEX($D$104:$M$113,MATCH($C163,$A$104:$A$113,0),MATCH(V$120,$D$103:$M$103,0))+L162/2,$B$84)</f>
        <v>0.41666666666666674</v>
      </c>
      <c r="W163" s="6">
        <f>IF($A163=3,INDEX($D$104:$M$113,MATCH($C163,$A$104:$A$113,0),MATCH(W$120,$D$103:$M$103,0))+M162/2,$B$84)</f>
        <v>0.69444444444444453</v>
      </c>
      <c r="X163" s="11">
        <f>IF($A163=3,INDEX($D$104:$M$113,MATCH($C163,$A$104:$A$113,0),MATCH(X$120,$D$103:$M$103,0))+N162/2,$B$84)</f>
        <v>0.97222222222222232</v>
      </c>
      <c r="Y163" s="54">
        <f>IF($A163=3,IF($C163=0,$B$84,0),$B$84)</f>
        <v>0</v>
      </c>
      <c r="Z163" s="11">
        <f>IF($A163=3,IF($C163=0,$B$84,1),$B$84)</f>
        <v>1</v>
      </c>
      <c r="AA163" s="4" t="e">
        <f>$B$84</f>
        <v>#N/A</v>
      </c>
      <c r="AB163" s="107" t="str">
        <f>IF($A163=3,IF($A$80=1,TEXT(INDEX($D$90:$M$99,MATCH($C163,$A$90:$A$99,0),MATCH(AB$120,$D$89:$M$89,0)),$Q$4),TEXT(INDEX($D$5:$M$14,MATCH($C163,$B$5:$B$14,0),MATCH(AB$120,$D$4:$M$4,0)),$Q$4)),$B$84)</f>
        <v>1.0</v>
      </c>
      <c r="AC163" s="108" t="str">
        <f>IF($A163=3,IF($A$80=1,TEXT(INDEX($D$90:$M$99,MATCH($C163,$A$90:$A$99,0),MATCH(AC$120,$D$89:$M$89,0)),$Q$4),TEXT(INDEX($D$5:$M$14,MATCH($C163,$B$5:$B$14,0),MATCH(AC$120,$D$4:$M$4,0)),$Q$4)),$B$84)</f>
        <v>1.0</v>
      </c>
      <c r="AD163" s="108" t="str">
        <f>IF($A163=3,IF($A$80=1,TEXT(INDEX($D$90:$M$99,MATCH($C163,$A$90:$A$99,0),MATCH(AD$120,$D$89:$M$89,0)),$Q$4),TEXT(INDEX($D$5:$M$14,MATCH($C163,$B$5:$B$14,0),MATCH(AD$120,$D$4:$M$4,0)),$Q$4)),$B$84)</f>
        <v>1.0</v>
      </c>
      <c r="AE163" s="108" t="str">
        <f>IF($A163=3,IF($A$80=1,TEXT(INDEX($D$90:$M$99,MATCH($C163,$A$90:$A$99,0),MATCH(AE$120,$D$89:$M$89,0)),$Q$4),TEXT(INDEX($D$5:$M$14,MATCH($C163,$B$5:$B$14,0),MATCH(AE$120,$D$4:$M$4,0)),$Q$4)),$B$84)</f>
        <v>1.0</v>
      </c>
      <c r="AF163" s="108" t="str">
        <f>IF($A163=3,IF($A$80=1,TEXT(INDEX($D$90:$M$99,MATCH($C163,$A$90:$A$99,0),MATCH(AF$120,$D$89:$M$89,0)),$Q$4),TEXT(INDEX($D$5:$M$14,MATCH($C163,$B$5:$B$14,0),MATCH(AF$120,$D$4:$M$4,0)),$Q$4)),$B$84)</f>
        <v>1.0</v>
      </c>
      <c r="AG163" s="108" t="str">
        <f>IF($A163=3,IF($A$80=1,TEXT(INDEX($D$90:$M$99,MATCH($C163,$A$90:$A$99,0),MATCH(AG$120,$D$89:$M$89,0)),$Q$4),TEXT(INDEX($D$5:$M$14,MATCH($C163,$B$5:$B$14,0),MATCH(AG$120,$D$4:$M$4,0)),$Q$4)),$B$84)</f>
        <v>1.0</v>
      </c>
      <c r="AH163" s="108" t="str">
        <f>IF($A163=3,IF($A$80=1,TEXT(INDEX($D$90:$M$99,MATCH($C163,$A$90:$A$99,0),MATCH(AH$120,$D$89:$M$89,0)),$Q$4),TEXT(INDEX($D$5:$M$14,MATCH($C163,$B$5:$B$14,0),MATCH(AH$120,$D$4:$M$4,0)),$Q$4)),$B$84)</f>
        <v>1.0</v>
      </c>
      <c r="AI163" s="108" t="str">
        <f>IF($A163=3,IF($A$80=1,TEXT(INDEX($D$90:$M$99,MATCH($C163,$A$90:$A$99,0),MATCH(AI$120,$D$89:$M$89,0)),$Q$4),TEXT(INDEX($D$5:$M$14,MATCH($C163,$B$5:$B$14,0),MATCH(AI$120,$D$4:$M$4,0)),$Q$4)),$B$84)</f>
        <v>1.0</v>
      </c>
      <c r="AJ163" s="108" t="str">
        <f>IF($A163=3,IF($A$80=1,TEXT(INDEX($D$90:$M$99,MATCH($C163,$A$90:$A$99,0),MATCH(AJ$120,$D$89:$M$89,0)),$Q$4),TEXT(INDEX($D$5:$M$14,MATCH($C163,$B$5:$B$14,0),MATCH(AJ$120,$D$4:$M$4,0)),$Q$4)),$B$84)</f>
        <v>9.0</v>
      </c>
      <c r="AK163" s="109" t="str">
        <f>IF($A163=3,IF($A$80=1,TEXT(INDEX($D$90:$M$99,MATCH($C163,$A$90:$A$99,0),MATCH(AK$120,$D$89:$M$89,0)),$Q$4),TEXT(INDEX($D$5:$M$14,MATCH($C163,$B$5:$B$14,0),MATCH(AK$120,$D$4:$M$4,0)),$Q$4)),$B$84)</f>
        <v>1.0</v>
      </c>
      <c r="AL163" s="16" t="str">
        <f>IF($A163=3,$C163,$B$84)</f>
        <v>Col 9</v>
      </c>
      <c r="AM163" s="59">
        <f>IF($A163=3,VLOOKUP($C163,$A$90:$B$100,2,0),$B$84)</f>
        <v>18</v>
      </c>
      <c r="AN163" s="79"/>
    </row>
    <row r="164" spans="1:40" x14ac:dyDescent="0.2">
      <c r="A164" s="1">
        <f t="shared" si="7"/>
        <v>4</v>
      </c>
      <c r="B164" s="1">
        <f t="shared" si="8"/>
        <v>9</v>
      </c>
      <c r="C164" t="str">
        <f t="shared" si="9"/>
        <v>Col 9</v>
      </c>
      <c r="D164" s="71">
        <f>VLOOKUP($C164,$A$90:$C$100,3,0)+D161</f>
        <v>86.896551724137922</v>
      </c>
      <c r="E164" s="49">
        <f>E163</f>
        <v>5.5555555555555552E-2</v>
      </c>
      <c r="F164" s="47">
        <f t="shared" ref="F164" si="155">F163</f>
        <v>5.5555555555555552E-2</v>
      </c>
      <c r="G164" s="47">
        <f t="shared" ref="G164" si="156">G163</f>
        <v>5.5555555555555552E-2</v>
      </c>
      <c r="H164" s="47">
        <f t="shared" ref="H164" si="157">H163</f>
        <v>5.5555555555555552E-2</v>
      </c>
      <c r="I164" s="47">
        <f t="shared" ref="I164" si="158">I163</f>
        <v>5.5555555555555552E-2</v>
      </c>
      <c r="J164" s="47">
        <f t="shared" ref="J164" si="159">J163</f>
        <v>5.5555555555555552E-2</v>
      </c>
      <c r="K164" s="47">
        <f t="shared" ref="K164" si="160">K163</f>
        <v>5.5555555555555552E-2</v>
      </c>
      <c r="L164" s="47">
        <f t="shared" ref="L164" si="161">L163</f>
        <v>5.5555555555555552E-2</v>
      </c>
      <c r="M164" s="47">
        <f t="shared" ref="M164" si="162">M163</f>
        <v>0.5</v>
      </c>
      <c r="N164" s="47">
        <f t="shared" ref="N164" si="163">N163</f>
        <v>5.5555555555555552E-2</v>
      </c>
      <c r="O164" s="54" t="e">
        <f>IF($A164=3,INDEX($D$104:$M$113,MATCH($C164,$A$104:$A$113,0),MATCH(O$120,$D$103:$M$103,0))+E163/2,$B$84)</f>
        <v>#N/A</v>
      </c>
      <c r="P164" s="6" t="e">
        <f>IF($A164=3,INDEX($D$104:$M$113,MATCH($C164,$A$104:$A$113,0),MATCH(P$120,$D$103:$M$103,0))+F163/2,$B$84)</f>
        <v>#N/A</v>
      </c>
      <c r="Q164" s="6" t="e">
        <f>IF($A164=3,INDEX($D$104:$M$113,MATCH($C164,$A$104:$A$113,0),MATCH(Q$120,$D$103:$M$103,0))+G163/2,$B$84)</f>
        <v>#N/A</v>
      </c>
      <c r="R164" s="6" t="e">
        <f>IF($A164=3,INDEX($D$104:$M$113,MATCH($C164,$A$104:$A$113,0),MATCH(R$120,$D$103:$M$103,0))+H163/2,$B$84)</f>
        <v>#N/A</v>
      </c>
      <c r="S164" s="6" t="e">
        <f>IF($A164=3,INDEX($D$104:$M$113,MATCH($C164,$A$104:$A$113,0),MATCH(S$120,$D$103:$M$103,0))+I163/2,$B$84)</f>
        <v>#N/A</v>
      </c>
      <c r="T164" s="6" t="e">
        <f>IF($A164=3,INDEX($D$104:$M$113,MATCH($C164,$A$104:$A$113,0),MATCH(T$120,$D$103:$M$103,0))+J163/2,$B$84)</f>
        <v>#N/A</v>
      </c>
      <c r="U164" s="6" t="e">
        <f>IF($A164=3,INDEX($D$104:$M$113,MATCH($C164,$A$104:$A$113,0),MATCH(U$120,$D$103:$M$103,0))+K163/2,$B$84)</f>
        <v>#N/A</v>
      </c>
      <c r="V164" s="6" t="e">
        <f>IF($A164=3,INDEX($D$104:$M$113,MATCH($C164,$A$104:$A$113,0),MATCH(V$120,$D$103:$M$103,0))+L163/2,$B$84)</f>
        <v>#N/A</v>
      </c>
      <c r="W164" s="6" t="e">
        <f>IF($A164=3,INDEX($D$104:$M$113,MATCH($C164,$A$104:$A$113,0),MATCH(W$120,$D$103:$M$103,0))+M163/2,$B$84)</f>
        <v>#N/A</v>
      </c>
      <c r="X164" s="11" t="e">
        <f>IF($A164=3,INDEX($D$104:$M$113,MATCH($C164,$A$104:$A$113,0),MATCH(X$120,$D$103:$M$103,0))+N163/2,$B$84)</f>
        <v>#N/A</v>
      </c>
      <c r="Y164" s="54" t="e">
        <f>IF($A164=3,IF($C164=0,$B$84,0),$B$84)</f>
        <v>#N/A</v>
      </c>
      <c r="Z164" s="11" t="e">
        <f>IF($A164=3,IF($C164=0,$B$84,1),$B$84)</f>
        <v>#N/A</v>
      </c>
      <c r="AA164" s="4" t="e">
        <f>$B$84</f>
        <v>#N/A</v>
      </c>
      <c r="AB164" s="107" t="e">
        <f>IF($A164=3,IF($A$80=1,TEXT(INDEX($D$90:$M$99,MATCH($C164,$A$90:$A$99,0),MATCH(AB$120,$D$89:$M$89,0)),$Q$4),TEXT(INDEX($D$5:$M$14,MATCH($C164,$B$5:$B$14,0),MATCH(AB$120,$D$4:$M$4,0)),$Q$4)),$B$84)</f>
        <v>#N/A</v>
      </c>
      <c r="AC164" s="108" t="e">
        <f>IF($A164=3,IF($A$80=1,TEXT(INDEX($D$90:$M$99,MATCH($C164,$A$90:$A$99,0),MATCH(AC$120,$D$89:$M$89,0)),$Q$4),TEXT(INDEX($D$5:$M$14,MATCH($C164,$B$5:$B$14,0),MATCH(AC$120,$D$4:$M$4,0)),$Q$4)),$B$84)</f>
        <v>#N/A</v>
      </c>
      <c r="AD164" s="108" t="e">
        <f>IF($A164=3,IF($A$80=1,TEXT(INDEX($D$90:$M$99,MATCH($C164,$A$90:$A$99,0),MATCH(AD$120,$D$89:$M$89,0)),$Q$4),TEXT(INDEX($D$5:$M$14,MATCH($C164,$B$5:$B$14,0),MATCH(AD$120,$D$4:$M$4,0)),$Q$4)),$B$84)</f>
        <v>#N/A</v>
      </c>
      <c r="AE164" s="108" t="e">
        <f>IF($A164=3,IF($A$80=1,TEXT(INDEX($D$90:$M$99,MATCH($C164,$A$90:$A$99,0),MATCH(AE$120,$D$89:$M$89,0)),$Q$4),TEXT(INDEX($D$5:$M$14,MATCH($C164,$B$5:$B$14,0),MATCH(AE$120,$D$4:$M$4,0)),$Q$4)),$B$84)</f>
        <v>#N/A</v>
      </c>
      <c r="AF164" s="108" t="e">
        <f>IF($A164=3,IF($A$80=1,TEXT(INDEX($D$90:$M$99,MATCH($C164,$A$90:$A$99,0),MATCH(AF$120,$D$89:$M$89,0)),$Q$4),TEXT(INDEX($D$5:$M$14,MATCH($C164,$B$5:$B$14,0),MATCH(AF$120,$D$4:$M$4,0)),$Q$4)),$B$84)</f>
        <v>#N/A</v>
      </c>
      <c r="AG164" s="108" t="e">
        <f>IF($A164=3,IF($A$80=1,TEXT(INDEX($D$90:$M$99,MATCH($C164,$A$90:$A$99,0),MATCH(AG$120,$D$89:$M$89,0)),$Q$4),TEXT(INDEX($D$5:$M$14,MATCH($C164,$B$5:$B$14,0),MATCH(AG$120,$D$4:$M$4,0)),$Q$4)),$B$84)</f>
        <v>#N/A</v>
      </c>
      <c r="AH164" s="108" t="e">
        <f>IF($A164=3,IF($A$80=1,TEXT(INDEX($D$90:$M$99,MATCH($C164,$A$90:$A$99,0),MATCH(AH$120,$D$89:$M$89,0)),$Q$4),TEXT(INDEX($D$5:$M$14,MATCH($C164,$B$5:$B$14,0),MATCH(AH$120,$D$4:$M$4,0)),$Q$4)),$B$84)</f>
        <v>#N/A</v>
      </c>
      <c r="AI164" s="108" t="e">
        <f>IF($A164=3,IF($A$80=1,TEXT(INDEX($D$90:$M$99,MATCH($C164,$A$90:$A$99,0),MATCH(AI$120,$D$89:$M$89,0)),$Q$4),TEXT(INDEX($D$5:$M$14,MATCH($C164,$B$5:$B$14,0),MATCH(AI$120,$D$4:$M$4,0)),$Q$4)),$B$84)</f>
        <v>#N/A</v>
      </c>
      <c r="AJ164" s="108" t="e">
        <f>IF($A164=3,IF($A$80=1,TEXT(INDEX($D$90:$M$99,MATCH($C164,$A$90:$A$99,0),MATCH(AJ$120,$D$89:$M$89,0)),$Q$4),TEXT(INDEX($D$5:$M$14,MATCH($C164,$B$5:$B$14,0),MATCH(AJ$120,$D$4:$M$4,0)),$Q$4)),$B$84)</f>
        <v>#N/A</v>
      </c>
      <c r="AK164" s="109" t="e">
        <f>IF($A164=3,IF($A$80=1,TEXT(INDEX($D$90:$M$99,MATCH($C164,$A$90:$A$99,0),MATCH(AK$120,$D$89:$M$89,0)),$Q$4),TEXT(INDEX($D$5:$M$14,MATCH($C164,$B$5:$B$14,0),MATCH(AK$120,$D$4:$M$4,0)),$Q$4)),$B$84)</f>
        <v>#N/A</v>
      </c>
      <c r="AL164" s="16" t="e">
        <f>IF($A164=3,$C164,$B$84)</f>
        <v>#N/A</v>
      </c>
      <c r="AM164" s="59" t="e">
        <f>IF($A164=3,VLOOKUP($C164,$A$90:$B$100,2,0),$B$84)</f>
        <v>#N/A</v>
      </c>
      <c r="AN164" s="79"/>
    </row>
    <row r="165" spans="1:40" x14ac:dyDescent="0.2">
      <c r="A165" s="1">
        <f t="shared" si="7"/>
        <v>5</v>
      </c>
      <c r="B165" s="1">
        <f t="shared" si="8"/>
        <v>9</v>
      </c>
      <c r="C165" t="str">
        <f t="shared" si="9"/>
        <v>Col 9</v>
      </c>
      <c r="D165" s="71">
        <f>D164</f>
        <v>86.896551724137922</v>
      </c>
      <c r="E165" s="49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54" t="e">
        <f>IF($A165=3,INDEX($D$104:$M$113,MATCH($C165,$A$104:$A$113,0),MATCH(O$120,$D$103:$M$103,0))+E164/2,$B$84)</f>
        <v>#N/A</v>
      </c>
      <c r="P165" s="6" t="e">
        <f>IF($A165=3,INDEX($D$104:$M$113,MATCH($C165,$A$104:$A$113,0),MATCH(P$120,$D$103:$M$103,0))+F164/2,$B$84)</f>
        <v>#N/A</v>
      </c>
      <c r="Q165" s="6" t="e">
        <f>IF($A165=3,INDEX($D$104:$M$113,MATCH($C165,$A$104:$A$113,0),MATCH(Q$120,$D$103:$M$103,0))+G164/2,$B$84)</f>
        <v>#N/A</v>
      </c>
      <c r="R165" s="6" t="e">
        <f>IF($A165=3,INDEX($D$104:$M$113,MATCH($C165,$A$104:$A$113,0),MATCH(R$120,$D$103:$M$103,0))+H164/2,$B$84)</f>
        <v>#N/A</v>
      </c>
      <c r="S165" s="6" t="e">
        <f>IF($A165=3,INDEX($D$104:$M$113,MATCH($C165,$A$104:$A$113,0),MATCH(S$120,$D$103:$M$103,0))+I164/2,$B$84)</f>
        <v>#N/A</v>
      </c>
      <c r="T165" s="6" t="e">
        <f>IF($A165=3,INDEX($D$104:$M$113,MATCH($C165,$A$104:$A$113,0),MATCH(T$120,$D$103:$M$103,0))+J164/2,$B$84)</f>
        <v>#N/A</v>
      </c>
      <c r="U165" s="6" t="e">
        <f>IF($A165=3,INDEX($D$104:$M$113,MATCH($C165,$A$104:$A$113,0),MATCH(U$120,$D$103:$M$103,0))+K164/2,$B$84)</f>
        <v>#N/A</v>
      </c>
      <c r="V165" s="6" t="e">
        <f>IF($A165=3,INDEX($D$104:$M$113,MATCH($C165,$A$104:$A$113,0),MATCH(V$120,$D$103:$M$103,0))+L164/2,$B$84)</f>
        <v>#N/A</v>
      </c>
      <c r="W165" s="6" t="e">
        <f>IF($A165=3,INDEX($D$104:$M$113,MATCH($C165,$A$104:$A$113,0),MATCH(W$120,$D$103:$M$103,0))+M164/2,$B$84)</f>
        <v>#N/A</v>
      </c>
      <c r="X165" s="11" t="e">
        <f>IF($A165=3,INDEX($D$104:$M$113,MATCH($C165,$A$104:$A$113,0),MATCH(X$120,$D$103:$M$103,0))+N164/2,$B$84)</f>
        <v>#N/A</v>
      </c>
      <c r="Y165" s="54" t="e">
        <f>IF($A165=3,IF($C165=0,$B$84,0),$B$84)</f>
        <v>#N/A</v>
      </c>
      <c r="Z165" s="11" t="e">
        <f>IF($A165=3,IF($C165=0,$B$84,1),$B$84)</f>
        <v>#N/A</v>
      </c>
      <c r="AA165" s="4" t="e">
        <f>$B$84</f>
        <v>#N/A</v>
      </c>
      <c r="AB165" s="107" t="e">
        <f>IF($A165=3,IF($A$80=1,TEXT(INDEX($D$90:$M$99,MATCH($C165,$A$90:$A$99,0),MATCH(AB$120,$D$89:$M$89,0)),$Q$4),TEXT(INDEX($D$5:$M$14,MATCH($C165,$B$5:$B$14,0),MATCH(AB$120,$D$4:$M$4,0)),$Q$4)),$B$84)</f>
        <v>#N/A</v>
      </c>
      <c r="AC165" s="108" t="e">
        <f>IF($A165=3,IF($A$80=1,TEXT(INDEX($D$90:$M$99,MATCH($C165,$A$90:$A$99,0),MATCH(AC$120,$D$89:$M$89,0)),$Q$4),TEXT(INDEX($D$5:$M$14,MATCH($C165,$B$5:$B$14,0),MATCH(AC$120,$D$4:$M$4,0)),$Q$4)),$B$84)</f>
        <v>#N/A</v>
      </c>
      <c r="AD165" s="108" t="e">
        <f>IF($A165=3,IF($A$80=1,TEXT(INDEX($D$90:$M$99,MATCH($C165,$A$90:$A$99,0),MATCH(AD$120,$D$89:$M$89,0)),$Q$4),TEXT(INDEX($D$5:$M$14,MATCH($C165,$B$5:$B$14,0),MATCH(AD$120,$D$4:$M$4,0)),$Q$4)),$B$84)</f>
        <v>#N/A</v>
      </c>
      <c r="AE165" s="108" t="e">
        <f>IF($A165=3,IF($A$80=1,TEXT(INDEX($D$90:$M$99,MATCH($C165,$A$90:$A$99,0),MATCH(AE$120,$D$89:$M$89,0)),$Q$4),TEXT(INDEX($D$5:$M$14,MATCH($C165,$B$5:$B$14,0),MATCH(AE$120,$D$4:$M$4,0)),$Q$4)),$B$84)</f>
        <v>#N/A</v>
      </c>
      <c r="AF165" s="108" t="e">
        <f>IF($A165=3,IF($A$80=1,TEXT(INDEX($D$90:$M$99,MATCH($C165,$A$90:$A$99,0),MATCH(AF$120,$D$89:$M$89,0)),$Q$4),TEXT(INDEX($D$5:$M$14,MATCH($C165,$B$5:$B$14,0),MATCH(AF$120,$D$4:$M$4,0)),$Q$4)),$B$84)</f>
        <v>#N/A</v>
      </c>
      <c r="AG165" s="108" t="e">
        <f>IF($A165=3,IF($A$80=1,TEXT(INDEX($D$90:$M$99,MATCH($C165,$A$90:$A$99,0),MATCH(AG$120,$D$89:$M$89,0)),$Q$4),TEXT(INDEX($D$5:$M$14,MATCH($C165,$B$5:$B$14,0),MATCH(AG$120,$D$4:$M$4,0)),$Q$4)),$B$84)</f>
        <v>#N/A</v>
      </c>
      <c r="AH165" s="108" t="e">
        <f>IF($A165=3,IF($A$80=1,TEXT(INDEX($D$90:$M$99,MATCH($C165,$A$90:$A$99,0),MATCH(AH$120,$D$89:$M$89,0)),$Q$4),TEXT(INDEX($D$5:$M$14,MATCH($C165,$B$5:$B$14,0),MATCH(AH$120,$D$4:$M$4,0)),$Q$4)),$B$84)</f>
        <v>#N/A</v>
      </c>
      <c r="AI165" s="108" t="e">
        <f>IF($A165=3,IF($A$80=1,TEXT(INDEX($D$90:$M$99,MATCH($C165,$A$90:$A$99,0),MATCH(AI$120,$D$89:$M$89,0)),$Q$4),TEXT(INDEX($D$5:$M$14,MATCH($C165,$B$5:$B$14,0),MATCH(AI$120,$D$4:$M$4,0)),$Q$4)),$B$84)</f>
        <v>#N/A</v>
      </c>
      <c r="AJ165" s="108" t="e">
        <f>IF($A165=3,IF($A$80=1,TEXT(INDEX($D$90:$M$99,MATCH($C165,$A$90:$A$99,0),MATCH(AJ$120,$D$89:$M$89,0)),$Q$4),TEXT(INDEX($D$5:$M$14,MATCH($C165,$B$5:$B$14,0),MATCH(AJ$120,$D$4:$M$4,0)),$Q$4)),$B$84)</f>
        <v>#N/A</v>
      </c>
      <c r="AK165" s="109" t="e">
        <f>IF($A165=3,IF($A$80=1,TEXT(INDEX($D$90:$M$99,MATCH($C165,$A$90:$A$99,0),MATCH(AK$120,$D$89:$M$89,0)),$Q$4),TEXT(INDEX($D$5:$M$14,MATCH($C165,$B$5:$B$14,0),MATCH(AK$120,$D$4:$M$4,0)),$Q$4)),$B$84)</f>
        <v>#N/A</v>
      </c>
      <c r="AL165" s="16" t="e">
        <f>IF($A165=3,$C165,$B$84)</f>
        <v>#N/A</v>
      </c>
      <c r="AM165" s="59" t="e">
        <f>IF($A165=3,VLOOKUP($C165,$A$90:$B$100,2,0),$B$84)</f>
        <v>#N/A</v>
      </c>
      <c r="AN165" s="79"/>
    </row>
    <row r="166" spans="1:40" x14ac:dyDescent="0.2">
      <c r="A166" s="1">
        <f t="shared" si="7"/>
        <v>1</v>
      </c>
      <c r="B166" s="1">
        <f t="shared" si="8"/>
        <v>10</v>
      </c>
      <c r="C166" t="str">
        <f t="shared" si="9"/>
        <v>Col 10</v>
      </c>
      <c r="D166" s="71">
        <f>D165</f>
        <v>86.896551724137922</v>
      </c>
      <c r="E166" s="49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54" t="e">
        <f>IF($A166=3,INDEX($D$104:$M$113,MATCH($C166,$A$104:$A$113,0),MATCH(O$120,$D$103:$M$103,0))+E165/2,$B$84)</f>
        <v>#N/A</v>
      </c>
      <c r="P166" s="6" t="e">
        <f>IF($A166=3,INDEX($D$104:$M$113,MATCH($C166,$A$104:$A$113,0),MATCH(P$120,$D$103:$M$103,0))+F165/2,$B$84)</f>
        <v>#N/A</v>
      </c>
      <c r="Q166" s="6" t="e">
        <f>IF($A166=3,INDEX($D$104:$M$113,MATCH($C166,$A$104:$A$113,0),MATCH(Q$120,$D$103:$M$103,0))+G165/2,$B$84)</f>
        <v>#N/A</v>
      </c>
      <c r="R166" s="6" t="e">
        <f>IF($A166=3,INDEX($D$104:$M$113,MATCH($C166,$A$104:$A$113,0),MATCH(R$120,$D$103:$M$103,0))+H165/2,$B$84)</f>
        <v>#N/A</v>
      </c>
      <c r="S166" s="6" t="e">
        <f>IF($A166=3,INDEX($D$104:$M$113,MATCH($C166,$A$104:$A$113,0),MATCH(S$120,$D$103:$M$103,0))+I165/2,$B$84)</f>
        <v>#N/A</v>
      </c>
      <c r="T166" s="6" t="e">
        <f>IF($A166=3,INDEX($D$104:$M$113,MATCH($C166,$A$104:$A$113,0),MATCH(T$120,$D$103:$M$103,0))+J165/2,$B$84)</f>
        <v>#N/A</v>
      </c>
      <c r="U166" s="6" t="e">
        <f>IF($A166=3,INDEX($D$104:$M$113,MATCH($C166,$A$104:$A$113,0),MATCH(U$120,$D$103:$M$103,0))+K165/2,$B$84)</f>
        <v>#N/A</v>
      </c>
      <c r="V166" s="6" t="e">
        <f>IF($A166=3,INDEX($D$104:$M$113,MATCH($C166,$A$104:$A$113,0),MATCH(V$120,$D$103:$M$103,0))+L165/2,$B$84)</f>
        <v>#N/A</v>
      </c>
      <c r="W166" s="6" t="e">
        <f>IF($A166=3,INDEX($D$104:$M$113,MATCH($C166,$A$104:$A$113,0),MATCH(W$120,$D$103:$M$103,0))+M165/2,$B$84)</f>
        <v>#N/A</v>
      </c>
      <c r="X166" s="11" t="e">
        <f>IF($A166=3,INDEX($D$104:$M$113,MATCH($C166,$A$104:$A$113,0),MATCH(X$120,$D$103:$M$103,0))+N165/2,$B$84)</f>
        <v>#N/A</v>
      </c>
      <c r="Y166" s="54" t="e">
        <f>IF($A166=3,IF($C166=0,$B$84,0),$B$84)</f>
        <v>#N/A</v>
      </c>
      <c r="Z166" s="11" t="e">
        <f>IF($A166=3,IF($C166=0,$B$84,1),$B$84)</f>
        <v>#N/A</v>
      </c>
      <c r="AA166" s="4" t="e">
        <f>$B$84</f>
        <v>#N/A</v>
      </c>
      <c r="AB166" s="107" t="e">
        <f>IF($A166=3,IF($A$80=1,TEXT(INDEX($D$90:$M$99,MATCH($C166,$A$90:$A$99,0),MATCH(AB$120,$D$89:$M$89,0)),$Q$4),TEXT(INDEX($D$5:$M$14,MATCH($C166,$B$5:$B$14,0),MATCH(AB$120,$D$4:$M$4,0)),$Q$4)),$B$84)</f>
        <v>#N/A</v>
      </c>
      <c r="AC166" s="108" t="e">
        <f>IF($A166=3,IF($A$80=1,TEXT(INDEX($D$90:$M$99,MATCH($C166,$A$90:$A$99,0),MATCH(AC$120,$D$89:$M$89,0)),$Q$4),TEXT(INDEX($D$5:$M$14,MATCH($C166,$B$5:$B$14,0),MATCH(AC$120,$D$4:$M$4,0)),$Q$4)),$B$84)</f>
        <v>#N/A</v>
      </c>
      <c r="AD166" s="108" t="e">
        <f>IF($A166=3,IF($A$80=1,TEXT(INDEX($D$90:$M$99,MATCH($C166,$A$90:$A$99,0),MATCH(AD$120,$D$89:$M$89,0)),$Q$4),TEXT(INDEX($D$5:$M$14,MATCH($C166,$B$5:$B$14,0),MATCH(AD$120,$D$4:$M$4,0)),$Q$4)),$B$84)</f>
        <v>#N/A</v>
      </c>
      <c r="AE166" s="108" t="e">
        <f>IF($A166=3,IF($A$80=1,TEXT(INDEX($D$90:$M$99,MATCH($C166,$A$90:$A$99,0),MATCH(AE$120,$D$89:$M$89,0)),$Q$4),TEXT(INDEX($D$5:$M$14,MATCH($C166,$B$5:$B$14,0),MATCH(AE$120,$D$4:$M$4,0)),$Q$4)),$B$84)</f>
        <v>#N/A</v>
      </c>
      <c r="AF166" s="108" t="e">
        <f>IF($A166=3,IF($A$80=1,TEXT(INDEX($D$90:$M$99,MATCH($C166,$A$90:$A$99,0),MATCH(AF$120,$D$89:$M$89,0)),$Q$4),TEXT(INDEX($D$5:$M$14,MATCH($C166,$B$5:$B$14,0),MATCH(AF$120,$D$4:$M$4,0)),$Q$4)),$B$84)</f>
        <v>#N/A</v>
      </c>
      <c r="AG166" s="108" t="e">
        <f>IF($A166=3,IF($A$80=1,TEXT(INDEX($D$90:$M$99,MATCH($C166,$A$90:$A$99,0),MATCH(AG$120,$D$89:$M$89,0)),$Q$4),TEXT(INDEX($D$5:$M$14,MATCH($C166,$B$5:$B$14,0),MATCH(AG$120,$D$4:$M$4,0)),$Q$4)),$B$84)</f>
        <v>#N/A</v>
      </c>
      <c r="AH166" s="108" t="e">
        <f>IF($A166=3,IF($A$80=1,TEXT(INDEX($D$90:$M$99,MATCH($C166,$A$90:$A$99,0),MATCH(AH$120,$D$89:$M$89,0)),$Q$4),TEXT(INDEX($D$5:$M$14,MATCH($C166,$B$5:$B$14,0),MATCH(AH$120,$D$4:$M$4,0)),$Q$4)),$B$84)</f>
        <v>#N/A</v>
      </c>
      <c r="AI166" s="108" t="e">
        <f>IF($A166=3,IF($A$80=1,TEXT(INDEX($D$90:$M$99,MATCH($C166,$A$90:$A$99,0),MATCH(AI$120,$D$89:$M$89,0)),$Q$4),TEXT(INDEX($D$5:$M$14,MATCH($C166,$B$5:$B$14,0),MATCH(AI$120,$D$4:$M$4,0)),$Q$4)),$B$84)</f>
        <v>#N/A</v>
      </c>
      <c r="AJ166" s="108" t="e">
        <f>IF($A166=3,IF($A$80=1,TEXT(INDEX($D$90:$M$99,MATCH($C166,$A$90:$A$99,0),MATCH(AJ$120,$D$89:$M$89,0)),$Q$4),TEXT(INDEX($D$5:$M$14,MATCH($C166,$B$5:$B$14,0),MATCH(AJ$120,$D$4:$M$4,0)),$Q$4)),$B$84)</f>
        <v>#N/A</v>
      </c>
      <c r="AK166" s="109" t="e">
        <f>IF($A166=3,IF($A$80=1,TEXT(INDEX($D$90:$M$99,MATCH($C166,$A$90:$A$99,0),MATCH(AK$120,$D$89:$M$89,0)),$Q$4),TEXT(INDEX($D$5:$M$14,MATCH($C166,$B$5:$B$14,0),MATCH(AK$120,$D$4:$M$4,0)),$Q$4)),$B$84)</f>
        <v>#N/A</v>
      </c>
      <c r="AL166" s="16" t="e">
        <f>IF($A166=3,$C166,$B$84)</f>
        <v>#N/A</v>
      </c>
      <c r="AM166" s="59" t="e">
        <f>IF($A166=3,VLOOKUP($C166,$A$90:$B$100,2,0),$B$84)</f>
        <v>#N/A</v>
      </c>
      <c r="AN166" s="79"/>
    </row>
    <row r="167" spans="1:40" x14ac:dyDescent="0.2">
      <c r="A167" s="1">
        <f t="shared" si="7"/>
        <v>2</v>
      </c>
      <c r="B167" s="1">
        <f t="shared" si="8"/>
        <v>10</v>
      </c>
      <c r="C167" t="str">
        <f t="shared" si="9"/>
        <v>Col 10</v>
      </c>
      <c r="D167" s="71">
        <f>D166</f>
        <v>86.896551724137922</v>
      </c>
      <c r="E167" s="49">
        <f>E168</f>
        <v>5.2631578947368418E-2</v>
      </c>
      <c r="F167" s="47">
        <f t="shared" ref="F167" si="164">F168</f>
        <v>5.2631578947368418E-2</v>
      </c>
      <c r="G167" s="47">
        <f t="shared" ref="G167" si="165">G168</f>
        <v>5.2631578947368418E-2</v>
      </c>
      <c r="H167" s="47">
        <f t="shared" ref="H167" si="166">H168</f>
        <v>5.2631578947368418E-2</v>
      </c>
      <c r="I167" s="47">
        <f t="shared" ref="I167" si="167">I168</f>
        <v>5.2631578947368418E-2</v>
      </c>
      <c r="J167" s="47">
        <f t="shared" ref="J167" si="168">J168</f>
        <v>5.2631578947368418E-2</v>
      </c>
      <c r="K167" s="47">
        <f t="shared" ref="K167" si="169">K168</f>
        <v>5.2631578947368418E-2</v>
      </c>
      <c r="L167" s="47">
        <f t="shared" ref="L167" si="170">L168</f>
        <v>5.2631578947368418E-2</v>
      </c>
      <c r="M167" s="47">
        <f t="shared" ref="M167" si="171">M168</f>
        <v>5.2631578947368418E-2</v>
      </c>
      <c r="N167" s="47">
        <f t="shared" ref="N167" si="172">N168</f>
        <v>0.52631578947368418</v>
      </c>
      <c r="O167" s="54" t="e">
        <f>IF($A167=3,INDEX($D$104:$M$113,MATCH($C167,$A$104:$A$113,0),MATCH(O$120,$D$103:$M$103,0))+E166/2,$B$84)</f>
        <v>#N/A</v>
      </c>
      <c r="P167" s="6" t="e">
        <f>IF($A167=3,INDEX($D$104:$M$113,MATCH($C167,$A$104:$A$113,0),MATCH(P$120,$D$103:$M$103,0))+F166/2,$B$84)</f>
        <v>#N/A</v>
      </c>
      <c r="Q167" s="6" t="e">
        <f>IF($A167=3,INDEX($D$104:$M$113,MATCH($C167,$A$104:$A$113,0),MATCH(Q$120,$D$103:$M$103,0))+G166/2,$B$84)</f>
        <v>#N/A</v>
      </c>
      <c r="R167" s="6" t="e">
        <f>IF($A167=3,INDEX($D$104:$M$113,MATCH($C167,$A$104:$A$113,0),MATCH(R$120,$D$103:$M$103,0))+H166/2,$B$84)</f>
        <v>#N/A</v>
      </c>
      <c r="S167" s="6" t="e">
        <f>IF($A167=3,INDEX($D$104:$M$113,MATCH($C167,$A$104:$A$113,0),MATCH(S$120,$D$103:$M$103,0))+I166/2,$B$84)</f>
        <v>#N/A</v>
      </c>
      <c r="T167" s="6" t="e">
        <f>IF($A167=3,INDEX($D$104:$M$113,MATCH($C167,$A$104:$A$113,0),MATCH(T$120,$D$103:$M$103,0))+J166/2,$B$84)</f>
        <v>#N/A</v>
      </c>
      <c r="U167" s="6" t="e">
        <f>IF($A167=3,INDEX($D$104:$M$113,MATCH($C167,$A$104:$A$113,0),MATCH(U$120,$D$103:$M$103,0))+K166/2,$B$84)</f>
        <v>#N/A</v>
      </c>
      <c r="V167" s="6" t="e">
        <f>IF($A167=3,INDEX($D$104:$M$113,MATCH($C167,$A$104:$A$113,0),MATCH(V$120,$D$103:$M$103,0))+L166/2,$B$84)</f>
        <v>#N/A</v>
      </c>
      <c r="W167" s="6" t="e">
        <f>IF($A167=3,INDEX($D$104:$M$113,MATCH($C167,$A$104:$A$113,0),MATCH(W$120,$D$103:$M$103,0))+M166/2,$B$84)</f>
        <v>#N/A</v>
      </c>
      <c r="X167" s="11" t="e">
        <f>IF($A167=3,INDEX($D$104:$M$113,MATCH($C167,$A$104:$A$113,0),MATCH(X$120,$D$103:$M$103,0))+N166/2,$B$84)</f>
        <v>#N/A</v>
      </c>
      <c r="Y167" s="54" t="e">
        <f>IF($A167=3,IF($C167=0,$B$84,0),$B$84)</f>
        <v>#N/A</v>
      </c>
      <c r="Z167" s="11" t="e">
        <f>IF($A167=3,IF($C167=0,$B$84,1),$B$84)</f>
        <v>#N/A</v>
      </c>
      <c r="AA167" s="4" t="e">
        <f>$B$84</f>
        <v>#N/A</v>
      </c>
      <c r="AB167" s="107" t="e">
        <f>IF($A167=3,IF($A$80=1,TEXT(INDEX($D$90:$M$99,MATCH($C167,$A$90:$A$99,0),MATCH(AB$120,$D$89:$M$89,0)),$Q$4),TEXT(INDEX($D$5:$M$14,MATCH($C167,$B$5:$B$14,0),MATCH(AB$120,$D$4:$M$4,0)),$Q$4)),$B$84)</f>
        <v>#N/A</v>
      </c>
      <c r="AC167" s="108" t="e">
        <f>IF($A167=3,IF($A$80=1,TEXT(INDEX($D$90:$M$99,MATCH($C167,$A$90:$A$99,0),MATCH(AC$120,$D$89:$M$89,0)),$Q$4),TEXT(INDEX($D$5:$M$14,MATCH($C167,$B$5:$B$14,0),MATCH(AC$120,$D$4:$M$4,0)),$Q$4)),$B$84)</f>
        <v>#N/A</v>
      </c>
      <c r="AD167" s="108" t="e">
        <f>IF($A167=3,IF($A$80=1,TEXT(INDEX($D$90:$M$99,MATCH($C167,$A$90:$A$99,0),MATCH(AD$120,$D$89:$M$89,0)),$Q$4),TEXT(INDEX($D$5:$M$14,MATCH($C167,$B$5:$B$14,0),MATCH(AD$120,$D$4:$M$4,0)),$Q$4)),$B$84)</f>
        <v>#N/A</v>
      </c>
      <c r="AE167" s="108" t="e">
        <f>IF($A167=3,IF($A$80=1,TEXT(INDEX($D$90:$M$99,MATCH($C167,$A$90:$A$99,0),MATCH(AE$120,$D$89:$M$89,0)),$Q$4),TEXT(INDEX($D$5:$M$14,MATCH($C167,$B$5:$B$14,0),MATCH(AE$120,$D$4:$M$4,0)),$Q$4)),$B$84)</f>
        <v>#N/A</v>
      </c>
      <c r="AF167" s="108" t="e">
        <f>IF($A167=3,IF($A$80=1,TEXT(INDEX($D$90:$M$99,MATCH($C167,$A$90:$A$99,0),MATCH(AF$120,$D$89:$M$89,0)),$Q$4),TEXT(INDEX($D$5:$M$14,MATCH($C167,$B$5:$B$14,0),MATCH(AF$120,$D$4:$M$4,0)),$Q$4)),$B$84)</f>
        <v>#N/A</v>
      </c>
      <c r="AG167" s="108" t="e">
        <f>IF($A167=3,IF($A$80=1,TEXT(INDEX($D$90:$M$99,MATCH($C167,$A$90:$A$99,0),MATCH(AG$120,$D$89:$M$89,0)),$Q$4),TEXT(INDEX($D$5:$M$14,MATCH($C167,$B$5:$B$14,0),MATCH(AG$120,$D$4:$M$4,0)),$Q$4)),$B$84)</f>
        <v>#N/A</v>
      </c>
      <c r="AH167" s="108" t="e">
        <f>IF($A167=3,IF($A$80=1,TEXT(INDEX($D$90:$M$99,MATCH($C167,$A$90:$A$99,0),MATCH(AH$120,$D$89:$M$89,0)),$Q$4),TEXT(INDEX($D$5:$M$14,MATCH($C167,$B$5:$B$14,0),MATCH(AH$120,$D$4:$M$4,0)),$Q$4)),$B$84)</f>
        <v>#N/A</v>
      </c>
      <c r="AI167" s="108" t="e">
        <f>IF($A167=3,IF($A$80=1,TEXT(INDEX($D$90:$M$99,MATCH($C167,$A$90:$A$99,0),MATCH(AI$120,$D$89:$M$89,0)),$Q$4),TEXT(INDEX($D$5:$M$14,MATCH($C167,$B$5:$B$14,0),MATCH(AI$120,$D$4:$M$4,0)),$Q$4)),$B$84)</f>
        <v>#N/A</v>
      </c>
      <c r="AJ167" s="108" t="e">
        <f>IF($A167=3,IF($A$80=1,TEXT(INDEX($D$90:$M$99,MATCH($C167,$A$90:$A$99,0),MATCH(AJ$120,$D$89:$M$89,0)),$Q$4),TEXT(INDEX($D$5:$M$14,MATCH($C167,$B$5:$B$14,0),MATCH(AJ$120,$D$4:$M$4,0)),$Q$4)),$B$84)</f>
        <v>#N/A</v>
      </c>
      <c r="AK167" s="109" t="e">
        <f>IF($A167=3,IF($A$80=1,TEXT(INDEX($D$90:$M$99,MATCH($C167,$A$90:$A$99,0),MATCH(AK$120,$D$89:$M$89,0)),$Q$4),TEXT(INDEX($D$5:$M$14,MATCH($C167,$B$5:$B$14,0),MATCH(AK$120,$D$4:$M$4,0)),$Q$4)),$B$84)</f>
        <v>#N/A</v>
      </c>
      <c r="AL167" s="16" t="e">
        <f>IF($A167=3,$C167,$B$84)</f>
        <v>#N/A</v>
      </c>
      <c r="AM167" s="59" t="e">
        <f>IF($A167=3,VLOOKUP($C167,$A$90:$B$100,2,0),$B$84)</f>
        <v>#N/A</v>
      </c>
      <c r="AN167" s="79"/>
    </row>
    <row r="168" spans="1:40" x14ac:dyDescent="0.2">
      <c r="A168" s="1">
        <f t="shared" si="7"/>
        <v>3</v>
      </c>
      <c r="B168" s="1">
        <f t="shared" si="8"/>
        <v>10</v>
      </c>
      <c r="C168" t="str">
        <f t="shared" si="9"/>
        <v>Col 10</v>
      </c>
      <c r="D168" s="71">
        <f>AVERAGE(D169,D167)</f>
        <v>93.448275862068954</v>
      </c>
      <c r="E168" s="49">
        <f>VLOOKUP($C168,$A$90:$M$100,E$117,0)</f>
        <v>5.2631578947368418E-2</v>
      </c>
      <c r="F168" s="47">
        <f t="shared" ref="F168:N168" si="173">VLOOKUP($C168,$A$90:$M$100,F$117,0)</f>
        <v>5.2631578947368418E-2</v>
      </c>
      <c r="G168" s="47">
        <f t="shared" si="173"/>
        <v>5.2631578947368418E-2</v>
      </c>
      <c r="H168" s="47">
        <f t="shared" si="173"/>
        <v>5.2631578947368418E-2</v>
      </c>
      <c r="I168" s="47">
        <f t="shared" si="173"/>
        <v>5.2631578947368418E-2</v>
      </c>
      <c r="J168" s="47">
        <f t="shared" si="173"/>
        <v>5.2631578947368418E-2</v>
      </c>
      <c r="K168" s="47">
        <f t="shared" si="173"/>
        <v>5.2631578947368418E-2</v>
      </c>
      <c r="L168" s="47">
        <f t="shared" si="173"/>
        <v>5.2631578947368418E-2</v>
      </c>
      <c r="M168" s="47">
        <f t="shared" si="173"/>
        <v>5.2631578947368418E-2</v>
      </c>
      <c r="N168" s="47">
        <f t="shared" si="173"/>
        <v>0.52631578947368418</v>
      </c>
      <c r="O168" s="54">
        <f>IF($A168=3,INDEX($D$104:$M$113,MATCH($C168,$A$104:$A$113,0),MATCH(O$120,$D$103:$M$103,0))+E167/2,$B$84)</f>
        <v>2.6315789473684209E-2</v>
      </c>
      <c r="P168" s="6">
        <f>IF($A168=3,INDEX($D$104:$M$113,MATCH($C168,$A$104:$A$113,0),MATCH(P$120,$D$103:$M$103,0))+F167/2,$B$84)</f>
        <v>7.8947368421052627E-2</v>
      </c>
      <c r="Q168" s="6">
        <f>IF($A168=3,INDEX($D$104:$M$113,MATCH($C168,$A$104:$A$113,0),MATCH(Q$120,$D$103:$M$103,0))+G167/2,$B$84)</f>
        <v>0.13157894736842105</v>
      </c>
      <c r="R168" s="6">
        <f>IF($A168=3,INDEX($D$104:$M$113,MATCH($C168,$A$104:$A$113,0),MATCH(R$120,$D$103:$M$103,0))+H167/2,$B$84)</f>
        <v>0.18421052631578946</v>
      </c>
      <c r="S168" s="6">
        <f>IF($A168=3,INDEX($D$104:$M$113,MATCH($C168,$A$104:$A$113,0),MATCH(S$120,$D$103:$M$103,0))+I167/2,$B$84)</f>
        <v>0.23684210526315788</v>
      </c>
      <c r="T168" s="6">
        <f>IF($A168=3,INDEX($D$104:$M$113,MATCH($C168,$A$104:$A$113,0),MATCH(T$120,$D$103:$M$103,0))+J167/2,$B$84)</f>
        <v>0.28947368421052633</v>
      </c>
      <c r="U168" s="6">
        <f>IF($A168=3,INDEX($D$104:$M$113,MATCH($C168,$A$104:$A$113,0),MATCH(U$120,$D$103:$M$103,0))+K167/2,$B$84)</f>
        <v>0.34210526315789469</v>
      </c>
      <c r="V168" s="6">
        <f>IF($A168=3,INDEX($D$104:$M$113,MATCH($C168,$A$104:$A$113,0),MATCH(V$120,$D$103:$M$103,0))+L167/2,$B$84)</f>
        <v>0.39473684210526316</v>
      </c>
      <c r="W168" s="6">
        <f>IF($A168=3,INDEX($D$104:$M$113,MATCH($C168,$A$104:$A$113,0),MATCH(W$120,$D$103:$M$103,0))+M167/2,$B$84)</f>
        <v>0.44736842105263153</v>
      </c>
      <c r="X168" s="11">
        <f>IF($A168=3,INDEX($D$104:$M$113,MATCH($C168,$A$104:$A$113,0),MATCH(X$120,$D$103:$M$103,0))+N167/2,$B$84)</f>
        <v>0.73684210526315785</v>
      </c>
      <c r="Y168" s="54">
        <f>IF($A168=3,IF($C168=0,$B$84,0),$B$84)</f>
        <v>0</v>
      </c>
      <c r="Z168" s="11">
        <f>IF($A168=3,IF($C168=0,$B$84,1),$B$84)</f>
        <v>1</v>
      </c>
      <c r="AA168" s="4" t="e">
        <f>$B$84</f>
        <v>#N/A</v>
      </c>
      <c r="AB168" s="107" t="str">
        <f>IF($A168=3,IF($A$80=1,TEXT(INDEX($D$90:$M$99,MATCH($C168,$A$90:$A$99,0),MATCH(AB$120,$D$89:$M$89,0)),$Q$4),TEXT(INDEX($D$5:$M$14,MATCH($C168,$B$5:$B$14,0),MATCH(AB$120,$D$4:$M$4,0)),$Q$4)),$B$84)</f>
        <v>1.0</v>
      </c>
      <c r="AC168" s="108" t="str">
        <f>IF($A168=3,IF($A$80=1,TEXT(INDEX($D$90:$M$99,MATCH($C168,$A$90:$A$99,0),MATCH(AC$120,$D$89:$M$89,0)),$Q$4),TEXT(INDEX($D$5:$M$14,MATCH($C168,$B$5:$B$14,0),MATCH(AC$120,$D$4:$M$4,0)),$Q$4)),$B$84)</f>
        <v>1.0</v>
      </c>
      <c r="AD168" s="108" t="str">
        <f>IF($A168=3,IF($A$80=1,TEXT(INDEX($D$90:$M$99,MATCH($C168,$A$90:$A$99,0),MATCH(AD$120,$D$89:$M$89,0)),$Q$4),TEXT(INDEX($D$5:$M$14,MATCH($C168,$B$5:$B$14,0),MATCH(AD$120,$D$4:$M$4,0)),$Q$4)),$B$84)</f>
        <v>1.0</v>
      </c>
      <c r="AE168" s="108" t="str">
        <f>IF($A168=3,IF($A$80=1,TEXT(INDEX($D$90:$M$99,MATCH($C168,$A$90:$A$99,0),MATCH(AE$120,$D$89:$M$89,0)),$Q$4),TEXT(INDEX($D$5:$M$14,MATCH($C168,$B$5:$B$14,0),MATCH(AE$120,$D$4:$M$4,0)),$Q$4)),$B$84)</f>
        <v>1.0</v>
      </c>
      <c r="AF168" s="108" t="str">
        <f>IF($A168=3,IF($A$80=1,TEXT(INDEX($D$90:$M$99,MATCH($C168,$A$90:$A$99,0),MATCH(AF$120,$D$89:$M$89,0)),$Q$4),TEXT(INDEX($D$5:$M$14,MATCH($C168,$B$5:$B$14,0),MATCH(AF$120,$D$4:$M$4,0)),$Q$4)),$B$84)</f>
        <v>1.0</v>
      </c>
      <c r="AG168" s="108" t="str">
        <f>IF($A168=3,IF($A$80=1,TEXT(INDEX($D$90:$M$99,MATCH($C168,$A$90:$A$99,0),MATCH(AG$120,$D$89:$M$89,0)),$Q$4),TEXT(INDEX($D$5:$M$14,MATCH($C168,$B$5:$B$14,0),MATCH(AG$120,$D$4:$M$4,0)),$Q$4)),$B$84)</f>
        <v>1.0</v>
      </c>
      <c r="AH168" s="108" t="str">
        <f>IF($A168=3,IF($A$80=1,TEXT(INDEX($D$90:$M$99,MATCH($C168,$A$90:$A$99,0),MATCH(AH$120,$D$89:$M$89,0)),$Q$4),TEXT(INDEX($D$5:$M$14,MATCH($C168,$B$5:$B$14,0),MATCH(AH$120,$D$4:$M$4,0)),$Q$4)),$B$84)</f>
        <v>1.0</v>
      </c>
      <c r="AI168" s="108" t="str">
        <f>IF($A168=3,IF($A$80=1,TEXT(INDEX($D$90:$M$99,MATCH($C168,$A$90:$A$99,0),MATCH(AI$120,$D$89:$M$89,0)),$Q$4),TEXT(INDEX($D$5:$M$14,MATCH($C168,$B$5:$B$14,0),MATCH(AI$120,$D$4:$M$4,0)),$Q$4)),$B$84)</f>
        <v>1.0</v>
      </c>
      <c r="AJ168" s="108" t="str">
        <f>IF($A168=3,IF($A$80=1,TEXT(INDEX($D$90:$M$99,MATCH($C168,$A$90:$A$99,0),MATCH(AJ$120,$D$89:$M$89,0)),$Q$4),TEXT(INDEX($D$5:$M$14,MATCH($C168,$B$5:$B$14,0),MATCH(AJ$120,$D$4:$M$4,0)),$Q$4)),$B$84)</f>
        <v>1.0</v>
      </c>
      <c r="AK168" s="109" t="str">
        <f>IF($A168=3,IF($A$80=1,TEXT(INDEX($D$90:$M$99,MATCH($C168,$A$90:$A$99,0),MATCH(AK$120,$D$89:$M$89,0)),$Q$4),TEXT(INDEX($D$5:$M$14,MATCH($C168,$B$5:$B$14,0),MATCH(AK$120,$D$4:$M$4,0)),$Q$4)),$B$84)</f>
        <v>10.0</v>
      </c>
      <c r="AL168" s="16" t="str">
        <f>IF($A168=3,$C168,$B$84)</f>
        <v>Col 10</v>
      </c>
      <c r="AM168" s="59">
        <f>IF($A168=3,VLOOKUP($C168,$A$90:$B$100,2,0),$B$84)</f>
        <v>19</v>
      </c>
      <c r="AN168" s="79"/>
    </row>
    <row r="169" spans="1:40" x14ac:dyDescent="0.2">
      <c r="A169" s="1">
        <f t="shared" si="7"/>
        <v>4</v>
      </c>
      <c r="B169" s="1">
        <f t="shared" si="8"/>
        <v>10</v>
      </c>
      <c r="C169" t="str">
        <f t="shared" si="9"/>
        <v>Col 10</v>
      </c>
      <c r="D169" s="71">
        <f>VLOOKUP($C169,$A$90:$C$100,3,0)+D166</f>
        <v>99.999999999999986</v>
      </c>
      <c r="E169" s="49">
        <f>E168</f>
        <v>5.2631578947368418E-2</v>
      </c>
      <c r="F169" s="47">
        <f t="shared" ref="F169" si="174">F168</f>
        <v>5.2631578947368418E-2</v>
      </c>
      <c r="G169" s="47">
        <f t="shared" ref="G169" si="175">G168</f>
        <v>5.2631578947368418E-2</v>
      </c>
      <c r="H169" s="47">
        <f t="shared" ref="H169" si="176">H168</f>
        <v>5.2631578947368418E-2</v>
      </c>
      <c r="I169" s="47">
        <f t="shared" ref="I169" si="177">I168</f>
        <v>5.2631578947368418E-2</v>
      </c>
      <c r="J169" s="47">
        <f t="shared" ref="J169" si="178">J168</f>
        <v>5.2631578947368418E-2</v>
      </c>
      <c r="K169" s="47">
        <f t="shared" ref="K169" si="179">K168</f>
        <v>5.2631578947368418E-2</v>
      </c>
      <c r="L169" s="47">
        <f t="shared" ref="L169" si="180">L168</f>
        <v>5.2631578947368418E-2</v>
      </c>
      <c r="M169" s="47">
        <f t="shared" ref="M169" si="181">M168</f>
        <v>5.2631578947368418E-2</v>
      </c>
      <c r="N169" s="47">
        <f t="shared" ref="N169" si="182">N168</f>
        <v>0.52631578947368418</v>
      </c>
      <c r="O169" s="54" t="e">
        <f>IF($A169=3,INDEX($D$104:$M$113,MATCH($C169,$A$104:$A$113,0),MATCH(O$120,$D$103:$M$103,0))+E168/2,$B$84)</f>
        <v>#N/A</v>
      </c>
      <c r="P169" s="6" t="e">
        <f>IF($A169=3,INDEX($D$104:$M$113,MATCH($C169,$A$104:$A$113,0),MATCH(P$120,$D$103:$M$103,0))+F168/2,$B$84)</f>
        <v>#N/A</v>
      </c>
      <c r="Q169" s="6" t="e">
        <f>IF($A169=3,INDEX($D$104:$M$113,MATCH($C169,$A$104:$A$113,0),MATCH(Q$120,$D$103:$M$103,0))+G168/2,$B$84)</f>
        <v>#N/A</v>
      </c>
      <c r="R169" s="6" t="e">
        <f>IF($A169=3,INDEX($D$104:$M$113,MATCH($C169,$A$104:$A$113,0),MATCH(R$120,$D$103:$M$103,0))+H168/2,$B$84)</f>
        <v>#N/A</v>
      </c>
      <c r="S169" s="6" t="e">
        <f>IF($A169=3,INDEX($D$104:$M$113,MATCH($C169,$A$104:$A$113,0),MATCH(S$120,$D$103:$M$103,0))+I168/2,$B$84)</f>
        <v>#N/A</v>
      </c>
      <c r="T169" s="6" t="e">
        <f>IF($A169=3,INDEX($D$104:$M$113,MATCH($C169,$A$104:$A$113,0),MATCH(T$120,$D$103:$M$103,0))+J168/2,$B$84)</f>
        <v>#N/A</v>
      </c>
      <c r="U169" s="6" t="e">
        <f>IF($A169=3,INDEX($D$104:$M$113,MATCH($C169,$A$104:$A$113,0),MATCH(U$120,$D$103:$M$103,0))+K168/2,$B$84)</f>
        <v>#N/A</v>
      </c>
      <c r="V169" s="6" t="e">
        <f>IF($A169=3,INDEX($D$104:$M$113,MATCH($C169,$A$104:$A$113,0),MATCH(V$120,$D$103:$M$103,0))+L168/2,$B$84)</f>
        <v>#N/A</v>
      </c>
      <c r="W169" s="6" t="e">
        <f>IF($A169=3,INDEX($D$104:$M$113,MATCH($C169,$A$104:$A$113,0),MATCH(W$120,$D$103:$M$103,0))+M168/2,$B$84)</f>
        <v>#N/A</v>
      </c>
      <c r="X169" s="11" t="e">
        <f>IF($A169=3,INDEX($D$104:$M$113,MATCH($C169,$A$104:$A$113,0),MATCH(X$120,$D$103:$M$103,0))+N168/2,$B$84)</f>
        <v>#N/A</v>
      </c>
      <c r="Y169" s="54" t="e">
        <f>IF($A169=3,IF($C169=0,$B$84,0),$B$84)</f>
        <v>#N/A</v>
      </c>
      <c r="Z169" s="11" t="e">
        <f>IF($A169=3,IF($C169=0,$B$84,1),$B$84)</f>
        <v>#N/A</v>
      </c>
      <c r="AA169" s="4" t="e">
        <f>$B$84</f>
        <v>#N/A</v>
      </c>
      <c r="AB169" s="107" t="e">
        <f>IF($A169=3,IF($A$80=1,TEXT(INDEX($D$90:$M$99,MATCH($C169,$A$90:$A$99,0),MATCH(AB$120,$D$89:$M$89,0)),$Q$4),TEXT(INDEX($D$5:$M$14,MATCH($C169,$B$5:$B$14,0),MATCH(AB$120,$D$4:$M$4,0)),$Q$4)),$B$84)</f>
        <v>#N/A</v>
      </c>
      <c r="AC169" s="108" t="e">
        <f>IF($A169=3,IF($A$80=1,TEXT(INDEX($D$90:$M$99,MATCH($C169,$A$90:$A$99,0),MATCH(AC$120,$D$89:$M$89,0)),$Q$4),TEXT(INDEX($D$5:$M$14,MATCH($C169,$B$5:$B$14,0),MATCH(AC$120,$D$4:$M$4,0)),$Q$4)),$B$84)</f>
        <v>#N/A</v>
      </c>
      <c r="AD169" s="108" t="e">
        <f>IF($A169=3,IF($A$80=1,TEXT(INDEX($D$90:$M$99,MATCH($C169,$A$90:$A$99,0),MATCH(AD$120,$D$89:$M$89,0)),$Q$4),TEXT(INDEX($D$5:$M$14,MATCH($C169,$B$5:$B$14,0),MATCH(AD$120,$D$4:$M$4,0)),$Q$4)),$B$84)</f>
        <v>#N/A</v>
      </c>
      <c r="AE169" s="108" t="e">
        <f>IF($A169=3,IF($A$80=1,TEXT(INDEX($D$90:$M$99,MATCH($C169,$A$90:$A$99,0),MATCH(AE$120,$D$89:$M$89,0)),$Q$4),TEXT(INDEX($D$5:$M$14,MATCH($C169,$B$5:$B$14,0),MATCH(AE$120,$D$4:$M$4,0)),$Q$4)),$B$84)</f>
        <v>#N/A</v>
      </c>
      <c r="AF169" s="108" t="e">
        <f>IF($A169=3,IF($A$80=1,TEXT(INDEX($D$90:$M$99,MATCH($C169,$A$90:$A$99,0),MATCH(AF$120,$D$89:$M$89,0)),$Q$4),TEXT(INDEX($D$5:$M$14,MATCH($C169,$B$5:$B$14,0),MATCH(AF$120,$D$4:$M$4,0)),$Q$4)),$B$84)</f>
        <v>#N/A</v>
      </c>
      <c r="AG169" s="108" t="e">
        <f>IF($A169=3,IF($A$80=1,TEXT(INDEX($D$90:$M$99,MATCH($C169,$A$90:$A$99,0),MATCH(AG$120,$D$89:$M$89,0)),$Q$4),TEXT(INDEX($D$5:$M$14,MATCH($C169,$B$5:$B$14,0),MATCH(AG$120,$D$4:$M$4,0)),$Q$4)),$B$84)</f>
        <v>#N/A</v>
      </c>
      <c r="AH169" s="108" t="e">
        <f>IF($A169=3,IF($A$80=1,TEXT(INDEX($D$90:$M$99,MATCH($C169,$A$90:$A$99,0),MATCH(AH$120,$D$89:$M$89,0)),$Q$4),TEXT(INDEX($D$5:$M$14,MATCH($C169,$B$5:$B$14,0),MATCH(AH$120,$D$4:$M$4,0)),$Q$4)),$B$84)</f>
        <v>#N/A</v>
      </c>
      <c r="AI169" s="108" t="e">
        <f>IF($A169=3,IF($A$80=1,TEXT(INDEX($D$90:$M$99,MATCH($C169,$A$90:$A$99,0),MATCH(AI$120,$D$89:$M$89,0)),$Q$4),TEXT(INDEX($D$5:$M$14,MATCH($C169,$B$5:$B$14,0),MATCH(AI$120,$D$4:$M$4,0)),$Q$4)),$B$84)</f>
        <v>#N/A</v>
      </c>
      <c r="AJ169" s="108" t="e">
        <f>IF($A169=3,IF($A$80=1,TEXT(INDEX($D$90:$M$99,MATCH($C169,$A$90:$A$99,0),MATCH(AJ$120,$D$89:$M$89,0)),$Q$4),TEXT(INDEX($D$5:$M$14,MATCH($C169,$B$5:$B$14,0),MATCH(AJ$120,$D$4:$M$4,0)),$Q$4)),$B$84)</f>
        <v>#N/A</v>
      </c>
      <c r="AK169" s="109" t="e">
        <f>IF($A169=3,IF($A$80=1,TEXT(INDEX($D$90:$M$99,MATCH($C169,$A$90:$A$99,0),MATCH(AK$120,$D$89:$M$89,0)),$Q$4),TEXT(INDEX($D$5:$M$14,MATCH($C169,$B$5:$B$14,0),MATCH(AK$120,$D$4:$M$4,0)),$Q$4)),$B$84)</f>
        <v>#N/A</v>
      </c>
      <c r="AL169" s="16" t="e">
        <f>IF($A169=3,$C169,$B$84)</f>
        <v>#N/A</v>
      </c>
      <c r="AM169" s="59" t="e">
        <f>IF($A169=3,VLOOKUP($C169,$A$90:$B$100,2,0),$B$84)</f>
        <v>#N/A</v>
      </c>
      <c r="AN169" s="79"/>
    </row>
    <row r="170" spans="1:40" x14ac:dyDescent="0.2">
      <c r="A170" s="1">
        <f t="shared" si="7"/>
        <v>5</v>
      </c>
      <c r="B170" s="1">
        <f t="shared" si="8"/>
        <v>10</v>
      </c>
      <c r="C170" t="str">
        <f t="shared" si="9"/>
        <v>Col 10</v>
      </c>
      <c r="D170" s="72">
        <f>D169</f>
        <v>99.999999999999986</v>
      </c>
      <c r="E170" s="50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 t="e">
        <f>$B$84</f>
        <v>#N/A</v>
      </c>
      <c r="M170" s="51">
        <v>0</v>
      </c>
      <c r="N170" s="51">
        <v>0</v>
      </c>
      <c r="O170" s="55" t="e">
        <f>IF($A170=3,INDEX($D$104:$M$113,MATCH($C170,$A$104:$A$113,0),MATCH(O$120,$D$103:$M$103,0))+E169/2,$B$84)</f>
        <v>#N/A</v>
      </c>
      <c r="P170" s="7" t="e">
        <f>IF($A170=3,INDEX($D$104:$M$113,MATCH($C170,$A$104:$A$113,0),MATCH(P$120,$D$103:$M$103,0))+F169/2,$B$84)</f>
        <v>#N/A</v>
      </c>
      <c r="Q170" s="7" t="e">
        <f>IF($A170=3,INDEX($D$104:$M$113,MATCH($C170,$A$104:$A$113,0),MATCH(Q$120,$D$103:$M$103,0))+G169/2,$B$84)</f>
        <v>#N/A</v>
      </c>
      <c r="R170" s="7" t="e">
        <f>IF($A170=3,INDEX($D$104:$M$113,MATCH($C170,$A$104:$A$113,0),MATCH(R$120,$D$103:$M$103,0))+H169/2,$B$84)</f>
        <v>#N/A</v>
      </c>
      <c r="S170" s="7" t="e">
        <f>IF($A170=3,INDEX($D$104:$M$113,MATCH($C170,$A$104:$A$113,0),MATCH(S$120,$D$103:$M$103,0))+I169/2,$B$84)</f>
        <v>#N/A</v>
      </c>
      <c r="T170" s="7" t="e">
        <f>IF($A170=3,INDEX($D$104:$M$113,MATCH($C170,$A$104:$A$113,0),MATCH(T$120,$D$103:$M$103,0))+J169/2,$B$84)</f>
        <v>#N/A</v>
      </c>
      <c r="U170" s="7" t="e">
        <f>IF($A170=3,INDEX($D$104:$M$113,MATCH($C170,$A$104:$A$113,0),MATCH(U$120,$D$103:$M$103,0))+K169/2,$B$84)</f>
        <v>#N/A</v>
      </c>
      <c r="V170" s="7" t="e">
        <f>IF($A170=3,INDEX($D$104:$M$113,MATCH($C170,$A$104:$A$113,0),MATCH(V$120,$D$103:$M$103,0))+L169/2,$B$84)</f>
        <v>#N/A</v>
      </c>
      <c r="W170" s="7" t="e">
        <f>IF($A170=3,INDEX($D$104:$M$113,MATCH($C170,$A$104:$A$113,0),MATCH(W$120,$D$103:$M$103,0))+M169/2,$B$84)</f>
        <v>#N/A</v>
      </c>
      <c r="X170" s="56" t="e">
        <f>IF($A170=3,INDEX($D$104:$M$113,MATCH($C170,$A$104:$A$113,0),MATCH(X$120,$D$103:$M$103,0))+N169/2,$B$84)</f>
        <v>#N/A</v>
      </c>
      <c r="Y170" s="55" t="e">
        <f>IF($A170=3,IF($C170=0,$B$84,0),$B$84)</f>
        <v>#N/A</v>
      </c>
      <c r="Z170" s="56" t="e">
        <f>IF($A170=3,IF($C170=0,$B$84,1),$B$84)</f>
        <v>#N/A</v>
      </c>
      <c r="AA170" s="4" t="e">
        <f>$B$84</f>
        <v>#N/A</v>
      </c>
      <c r="AB170" s="110" t="e">
        <f t="shared" ref="AB170:AK170" si="183">IF($A170=3,IF($A$80=1,TEXT(INDEX($D$90:$M$99,MATCH($C170,$A$90:$A$99,0),MATCH(AB$120,$D$89:$M$89,0)),$Q$4),TEXT(INDEX($D$5:$M$14,MATCH($C170,$B$5:$B$14,0),MATCH(AB$120,$D$4:$M$4,0)),$Q$4)),$B$84)</f>
        <v>#N/A</v>
      </c>
      <c r="AC170" s="111" t="e">
        <f t="shared" si="183"/>
        <v>#N/A</v>
      </c>
      <c r="AD170" s="111" t="e">
        <f t="shared" si="183"/>
        <v>#N/A</v>
      </c>
      <c r="AE170" s="111" t="e">
        <f t="shared" si="183"/>
        <v>#N/A</v>
      </c>
      <c r="AF170" s="111" t="e">
        <f t="shared" si="183"/>
        <v>#N/A</v>
      </c>
      <c r="AG170" s="111" t="e">
        <f t="shared" si="183"/>
        <v>#N/A</v>
      </c>
      <c r="AH170" s="111" t="e">
        <f t="shared" si="183"/>
        <v>#N/A</v>
      </c>
      <c r="AI170" s="111" t="e">
        <f t="shared" si="183"/>
        <v>#N/A</v>
      </c>
      <c r="AJ170" s="111" t="e">
        <f t="shared" si="183"/>
        <v>#N/A</v>
      </c>
      <c r="AK170" s="112" t="e">
        <f t="shared" si="183"/>
        <v>#N/A</v>
      </c>
      <c r="AL170" s="57" t="e">
        <f>IF($A170=3,$C170,$B$84)</f>
        <v>#N/A</v>
      </c>
      <c r="AM170" s="60" t="e">
        <f>IF($A170=3,VLOOKUP($C170,$A$90:$B$100,2,0),$B$84)</f>
        <v>#N/A</v>
      </c>
      <c r="AN170" s="79"/>
    </row>
    <row r="171" spans="1:40" x14ac:dyDescent="0.2">
      <c r="A171" s="24" t="str">
        <f>INDEX($D$4:$M$4,1,B171)</f>
        <v>Row 1</v>
      </c>
      <c r="B171" s="38">
        <v>1</v>
      </c>
      <c r="C171" s="24" t="s">
        <v>15</v>
      </c>
      <c r="D171" s="38">
        <v>102</v>
      </c>
      <c r="E171" s="6" t="e">
        <f>$B$84</f>
        <v>#N/A</v>
      </c>
      <c r="F171" s="6" t="e">
        <f>$B$84</f>
        <v>#N/A</v>
      </c>
      <c r="G171" s="6" t="e">
        <f>$B$84</f>
        <v>#N/A</v>
      </c>
      <c r="H171" s="6" t="e">
        <f>$B$84</f>
        <v>#N/A</v>
      </c>
      <c r="I171" s="6" t="e">
        <f>$B$84</f>
        <v>#N/A</v>
      </c>
      <c r="J171" s="6" t="e">
        <f>$B$84</f>
        <v>#N/A</v>
      </c>
      <c r="K171" s="6" t="e">
        <f>$B$84</f>
        <v>#N/A</v>
      </c>
      <c r="L171" s="6" t="e">
        <f>$B$84</f>
        <v>#N/A</v>
      </c>
      <c r="M171" s="6" t="e">
        <f>$B$84</f>
        <v>#N/A</v>
      </c>
      <c r="N171" s="6" t="e">
        <f>$B$84</f>
        <v>#N/A</v>
      </c>
      <c r="O171" s="6" t="e">
        <f>$B$84</f>
        <v>#N/A</v>
      </c>
      <c r="P171" s="6" t="e">
        <f>$B$84</f>
        <v>#N/A</v>
      </c>
      <c r="Q171" s="6" t="e">
        <f>$B$84</f>
        <v>#N/A</v>
      </c>
      <c r="R171" s="6" t="e">
        <f>$B$84</f>
        <v>#N/A</v>
      </c>
      <c r="S171" s="6" t="e">
        <f>$B$84</f>
        <v>#N/A</v>
      </c>
      <c r="T171" s="6" t="e">
        <f>$B$84</f>
        <v>#N/A</v>
      </c>
      <c r="U171" s="6" t="e">
        <f>$B$84</f>
        <v>#N/A</v>
      </c>
      <c r="V171" s="6" t="e">
        <f>$B$84</f>
        <v>#N/A</v>
      </c>
      <c r="W171" s="6" t="e">
        <f>$B$84</f>
        <v>#N/A</v>
      </c>
      <c r="X171" s="6" t="e">
        <f>$B$84</f>
        <v>#N/A</v>
      </c>
      <c r="Y171" s="6" t="e">
        <f>$B$84</f>
        <v>#N/A</v>
      </c>
      <c r="Z171" s="6" t="e">
        <f>$B$84</f>
        <v>#N/A</v>
      </c>
      <c r="AA171" s="61">
        <f>HLOOKUP($A171,$O$120:$X$170,$B$69*5-1,0)</f>
        <v>2.6315789473684209E-2</v>
      </c>
      <c r="AN171" s="65">
        <f>HLOOKUP($A171,$D$4:$M$15,12,0)</f>
        <v>10</v>
      </c>
    </row>
    <row r="172" spans="1:40" x14ac:dyDescent="0.2">
      <c r="A172" s="28" t="str">
        <f t="shared" ref="A172:A180" si="184">INDEX($D$4:$M$4,1,B172)</f>
        <v>Row 2</v>
      </c>
      <c r="B172" s="1">
        <f>B171+1</f>
        <v>2</v>
      </c>
      <c r="C172" t="s">
        <v>15</v>
      </c>
      <c r="D172" s="1">
        <f>D171</f>
        <v>102</v>
      </c>
      <c r="E172" s="6" t="e">
        <f>$B$84</f>
        <v>#N/A</v>
      </c>
      <c r="F172" s="6" t="e">
        <f>$B$84</f>
        <v>#N/A</v>
      </c>
      <c r="G172" s="6" t="e">
        <f>$B$84</f>
        <v>#N/A</v>
      </c>
      <c r="H172" s="6" t="e">
        <f>$B$84</f>
        <v>#N/A</v>
      </c>
      <c r="I172" s="6" t="e">
        <f>$B$84</f>
        <v>#N/A</v>
      </c>
      <c r="J172" s="6" t="e">
        <f>$B$84</f>
        <v>#N/A</v>
      </c>
      <c r="K172" s="6" t="e">
        <f>$B$84</f>
        <v>#N/A</v>
      </c>
      <c r="L172" s="6" t="e">
        <f>$B$84</f>
        <v>#N/A</v>
      </c>
      <c r="M172" s="6" t="e">
        <f>$B$84</f>
        <v>#N/A</v>
      </c>
      <c r="N172" s="6" t="e">
        <f>$B$84</f>
        <v>#N/A</v>
      </c>
      <c r="O172" s="6" t="e">
        <f>$B$84</f>
        <v>#N/A</v>
      </c>
      <c r="P172" s="6" t="e">
        <f>$B$84</f>
        <v>#N/A</v>
      </c>
      <c r="Q172" s="6" t="e">
        <f>$B$84</f>
        <v>#N/A</v>
      </c>
      <c r="R172" s="6" t="e">
        <f>$B$84</f>
        <v>#N/A</v>
      </c>
      <c r="S172" s="6" t="e">
        <f>$B$84</f>
        <v>#N/A</v>
      </c>
      <c r="T172" s="6" t="e">
        <f>$B$84</f>
        <v>#N/A</v>
      </c>
      <c r="U172" s="6" t="e">
        <f>$B$84</f>
        <v>#N/A</v>
      </c>
      <c r="V172" s="6" t="e">
        <f>$B$84</f>
        <v>#N/A</v>
      </c>
      <c r="W172" s="6" t="e">
        <f>$B$84</f>
        <v>#N/A</v>
      </c>
      <c r="X172" s="6" t="e">
        <f>$B$84</f>
        <v>#N/A</v>
      </c>
      <c r="Y172" s="6" t="e">
        <f>$B$84</f>
        <v>#N/A</v>
      </c>
      <c r="Z172" s="6" t="e">
        <f>$B$84</f>
        <v>#N/A</v>
      </c>
      <c r="AA172" s="62">
        <f>HLOOKUP($A172,$O$120:$X$170,$B$69*5-1,0)</f>
        <v>7.8947368421052627E-2</v>
      </c>
      <c r="AN172" s="80">
        <f t="shared" ref="AN172:AN180" si="185">HLOOKUP($A172,$D$4:$M$15,12,0)</f>
        <v>11</v>
      </c>
    </row>
    <row r="173" spans="1:40" x14ac:dyDescent="0.2">
      <c r="A173" s="28" t="str">
        <f t="shared" si="184"/>
        <v>Row 3</v>
      </c>
      <c r="B173" s="1">
        <f t="shared" ref="B173:B181" si="186">B172+1</f>
        <v>3</v>
      </c>
      <c r="C173" t="s">
        <v>15</v>
      </c>
      <c r="D173" s="1">
        <f t="shared" ref="D173:D181" si="187">D172</f>
        <v>102</v>
      </c>
      <c r="E173" s="6" t="e">
        <f>$B$84</f>
        <v>#N/A</v>
      </c>
      <c r="F173" s="6" t="e">
        <f>$B$84</f>
        <v>#N/A</v>
      </c>
      <c r="G173" s="6" t="e">
        <f>$B$84</f>
        <v>#N/A</v>
      </c>
      <c r="H173" s="6" t="e">
        <f>$B$84</f>
        <v>#N/A</v>
      </c>
      <c r="I173" s="6" t="e">
        <f>$B$84</f>
        <v>#N/A</v>
      </c>
      <c r="J173" s="6" t="e">
        <f>$B$84</f>
        <v>#N/A</v>
      </c>
      <c r="K173" s="6" t="e">
        <f>$B$84</f>
        <v>#N/A</v>
      </c>
      <c r="L173" s="6" t="e">
        <f>$B$84</f>
        <v>#N/A</v>
      </c>
      <c r="M173" s="6" t="e">
        <f>$B$84</f>
        <v>#N/A</v>
      </c>
      <c r="N173" s="6" t="e">
        <f>$B$84</f>
        <v>#N/A</v>
      </c>
      <c r="O173" s="6" t="e">
        <f>$B$84</f>
        <v>#N/A</v>
      </c>
      <c r="P173" s="6" t="e">
        <f>$B$84</f>
        <v>#N/A</v>
      </c>
      <c r="Q173" s="6" t="e">
        <f>$B$84</f>
        <v>#N/A</v>
      </c>
      <c r="R173" s="6" t="e">
        <f>$B$84</f>
        <v>#N/A</v>
      </c>
      <c r="S173" s="6" t="e">
        <f>$B$84</f>
        <v>#N/A</v>
      </c>
      <c r="T173" s="6" t="e">
        <f>$B$84</f>
        <v>#N/A</v>
      </c>
      <c r="U173" s="6" t="e">
        <f>$B$84</f>
        <v>#N/A</v>
      </c>
      <c r="V173" s="6" t="e">
        <f>$B$84</f>
        <v>#N/A</v>
      </c>
      <c r="W173" s="6" t="e">
        <f>$B$84</f>
        <v>#N/A</v>
      </c>
      <c r="X173" s="6" t="e">
        <f>$B$84</f>
        <v>#N/A</v>
      </c>
      <c r="Y173" s="6" t="e">
        <f>$B$84</f>
        <v>#N/A</v>
      </c>
      <c r="Z173" s="6" t="e">
        <f>$B$84</f>
        <v>#N/A</v>
      </c>
      <c r="AA173" s="62">
        <f>HLOOKUP($A173,$O$120:$X$170,$B$69*5-1,0)</f>
        <v>0.13157894736842105</v>
      </c>
      <c r="AN173" s="80">
        <f t="shared" si="185"/>
        <v>12</v>
      </c>
    </row>
    <row r="174" spans="1:40" x14ac:dyDescent="0.2">
      <c r="A174" s="28" t="str">
        <f t="shared" si="184"/>
        <v>Row 4</v>
      </c>
      <c r="B174" s="1">
        <f t="shared" si="186"/>
        <v>4</v>
      </c>
      <c r="C174" t="s">
        <v>15</v>
      </c>
      <c r="D174" s="1">
        <f t="shared" si="187"/>
        <v>102</v>
      </c>
      <c r="E174" s="6" t="e">
        <f>$B$84</f>
        <v>#N/A</v>
      </c>
      <c r="F174" s="6" t="e">
        <f>$B$84</f>
        <v>#N/A</v>
      </c>
      <c r="G174" s="6" t="e">
        <f>$B$84</f>
        <v>#N/A</v>
      </c>
      <c r="H174" s="6" t="e">
        <f>$B$84</f>
        <v>#N/A</v>
      </c>
      <c r="I174" s="6" t="e">
        <f>$B$84</f>
        <v>#N/A</v>
      </c>
      <c r="J174" s="6" t="e">
        <f>$B$84</f>
        <v>#N/A</v>
      </c>
      <c r="K174" s="6" t="e">
        <f>$B$84</f>
        <v>#N/A</v>
      </c>
      <c r="L174" s="6" t="e">
        <f>$B$84</f>
        <v>#N/A</v>
      </c>
      <c r="M174" s="6" t="e">
        <f>$B$84</f>
        <v>#N/A</v>
      </c>
      <c r="N174" s="6" t="e">
        <f>$B$84</f>
        <v>#N/A</v>
      </c>
      <c r="O174" s="6" t="e">
        <f>$B$84</f>
        <v>#N/A</v>
      </c>
      <c r="P174" s="6" t="e">
        <f>$B$84</f>
        <v>#N/A</v>
      </c>
      <c r="Q174" s="6" t="e">
        <f>$B$84</f>
        <v>#N/A</v>
      </c>
      <c r="R174" s="6" t="e">
        <f>$B$84</f>
        <v>#N/A</v>
      </c>
      <c r="S174" s="6" t="e">
        <f>$B$84</f>
        <v>#N/A</v>
      </c>
      <c r="T174" s="6" t="e">
        <f>$B$84</f>
        <v>#N/A</v>
      </c>
      <c r="U174" s="6" t="e">
        <f>$B$84</f>
        <v>#N/A</v>
      </c>
      <c r="V174" s="6" t="e">
        <f>$B$84</f>
        <v>#N/A</v>
      </c>
      <c r="W174" s="6" t="e">
        <f>$B$84</f>
        <v>#N/A</v>
      </c>
      <c r="X174" s="6" t="e">
        <f>$B$84</f>
        <v>#N/A</v>
      </c>
      <c r="Y174" s="6" t="e">
        <f>$B$84</f>
        <v>#N/A</v>
      </c>
      <c r="Z174" s="6" t="e">
        <f>$B$84</f>
        <v>#N/A</v>
      </c>
      <c r="AA174" s="62">
        <f>HLOOKUP($A174,$O$120:$X$170,$B$69*5-1,0)</f>
        <v>0.18421052631578946</v>
      </c>
      <c r="AN174" s="80">
        <f t="shared" si="185"/>
        <v>13</v>
      </c>
    </row>
    <row r="175" spans="1:40" x14ac:dyDescent="0.2">
      <c r="A175" s="28" t="str">
        <f t="shared" si="184"/>
        <v>Row 5</v>
      </c>
      <c r="B175" s="1">
        <f t="shared" si="186"/>
        <v>5</v>
      </c>
      <c r="C175" t="s">
        <v>15</v>
      </c>
      <c r="D175" s="1">
        <f t="shared" si="187"/>
        <v>102</v>
      </c>
      <c r="E175" s="6" t="e">
        <f>$B$84</f>
        <v>#N/A</v>
      </c>
      <c r="F175" s="6" t="e">
        <f>$B$84</f>
        <v>#N/A</v>
      </c>
      <c r="G175" s="6" t="e">
        <f>$B$84</f>
        <v>#N/A</v>
      </c>
      <c r="H175" s="6" t="e">
        <f>$B$84</f>
        <v>#N/A</v>
      </c>
      <c r="I175" s="6" t="e">
        <f>$B$84</f>
        <v>#N/A</v>
      </c>
      <c r="J175" s="6" t="e">
        <f>$B$84</f>
        <v>#N/A</v>
      </c>
      <c r="K175" s="6" t="e">
        <f>$B$84</f>
        <v>#N/A</v>
      </c>
      <c r="L175" s="6" t="e">
        <f>$B$84</f>
        <v>#N/A</v>
      </c>
      <c r="M175" s="6" t="e">
        <f>$B$84</f>
        <v>#N/A</v>
      </c>
      <c r="N175" s="6" t="e">
        <f>$B$84</f>
        <v>#N/A</v>
      </c>
      <c r="O175" s="6" t="e">
        <f>$B$84</f>
        <v>#N/A</v>
      </c>
      <c r="P175" s="6" t="e">
        <f>$B$84</f>
        <v>#N/A</v>
      </c>
      <c r="Q175" s="6" t="e">
        <f>$B$84</f>
        <v>#N/A</v>
      </c>
      <c r="R175" s="6" t="e">
        <f>$B$84</f>
        <v>#N/A</v>
      </c>
      <c r="S175" s="6" t="e">
        <f>$B$84</f>
        <v>#N/A</v>
      </c>
      <c r="T175" s="6" t="e">
        <f>$B$84</f>
        <v>#N/A</v>
      </c>
      <c r="U175" s="6" t="e">
        <f>$B$84</f>
        <v>#N/A</v>
      </c>
      <c r="V175" s="6" t="e">
        <f>$B$84</f>
        <v>#N/A</v>
      </c>
      <c r="W175" s="6" t="e">
        <f>$B$84</f>
        <v>#N/A</v>
      </c>
      <c r="X175" s="6" t="e">
        <f>$B$84</f>
        <v>#N/A</v>
      </c>
      <c r="Y175" s="6" t="e">
        <f>$B$84</f>
        <v>#N/A</v>
      </c>
      <c r="Z175" s="6" t="e">
        <f>$B$84</f>
        <v>#N/A</v>
      </c>
      <c r="AA175" s="62">
        <f>HLOOKUP($A175,$O$120:$X$170,$B$69*5-1,0)</f>
        <v>0.23684210526315788</v>
      </c>
      <c r="AN175" s="80">
        <f t="shared" si="185"/>
        <v>14</v>
      </c>
    </row>
    <row r="176" spans="1:40" x14ac:dyDescent="0.2">
      <c r="A176" s="28" t="str">
        <f t="shared" si="184"/>
        <v>Row 6</v>
      </c>
      <c r="B176" s="1">
        <f t="shared" si="186"/>
        <v>6</v>
      </c>
      <c r="C176" t="s">
        <v>15</v>
      </c>
      <c r="D176" s="1">
        <f t="shared" si="187"/>
        <v>102</v>
      </c>
      <c r="E176" s="6" t="e">
        <f>$B$84</f>
        <v>#N/A</v>
      </c>
      <c r="F176" s="6" t="e">
        <f>$B$84</f>
        <v>#N/A</v>
      </c>
      <c r="G176" s="6" t="e">
        <f>$B$84</f>
        <v>#N/A</v>
      </c>
      <c r="H176" s="6" t="e">
        <f>$B$84</f>
        <v>#N/A</v>
      </c>
      <c r="I176" s="6" t="e">
        <f>$B$84</f>
        <v>#N/A</v>
      </c>
      <c r="J176" s="6" t="e">
        <f>$B$84</f>
        <v>#N/A</v>
      </c>
      <c r="K176" s="6" t="e">
        <f>$B$84</f>
        <v>#N/A</v>
      </c>
      <c r="L176" s="6" t="e">
        <f>$B$84</f>
        <v>#N/A</v>
      </c>
      <c r="M176" s="6" t="e">
        <f>$B$84</f>
        <v>#N/A</v>
      </c>
      <c r="N176" s="6" t="e">
        <f>$B$84</f>
        <v>#N/A</v>
      </c>
      <c r="O176" s="6" t="e">
        <f>$B$84</f>
        <v>#N/A</v>
      </c>
      <c r="P176" s="6" t="e">
        <f>$B$84</f>
        <v>#N/A</v>
      </c>
      <c r="Q176" s="6" t="e">
        <f>$B$84</f>
        <v>#N/A</v>
      </c>
      <c r="R176" s="6" t="e">
        <f>$B$84</f>
        <v>#N/A</v>
      </c>
      <c r="S176" s="6" t="e">
        <f>$B$84</f>
        <v>#N/A</v>
      </c>
      <c r="T176" s="6" t="e">
        <f>$B$84</f>
        <v>#N/A</v>
      </c>
      <c r="U176" s="6" t="e">
        <f>$B$84</f>
        <v>#N/A</v>
      </c>
      <c r="V176" s="6" t="e">
        <f>$B$84</f>
        <v>#N/A</v>
      </c>
      <c r="W176" s="6" t="e">
        <f>$B$84</f>
        <v>#N/A</v>
      </c>
      <c r="X176" s="6" t="e">
        <f>$B$84</f>
        <v>#N/A</v>
      </c>
      <c r="Y176" s="6" t="e">
        <f>$B$84</f>
        <v>#N/A</v>
      </c>
      <c r="Z176" s="6" t="e">
        <f>$B$84</f>
        <v>#N/A</v>
      </c>
      <c r="AA176" s="62">
        <f>HLOOKUP($A176,$O$120:$X$170,$B$69*5-1,0)</f>
        <v>0.28947368421052633</v>
      </c>
      <c r="AN176" s="80">
        <f t="shared" si="185"/>
        <v>15</v>
      </c>
    </row>
    <row r="177" spans="1:40" x14ac:dyDescent="0.2">
      <c r="A177" s="28" t="str">
        <f t="shared" si="184"/>
        <v>Row 7</v>
      </c>
      <c r="B177" s="1">
        <f t="shared" si="186"/>
        <v>7</v>
      </c>
      <c r="C177" t="s">
        <v>15</v>
      </c>
      <c r="D177" s="1">
        <f t="shared" si="187"/>
        <v>102</v>
      </c>
      <c r="E177" s="6" t="e">
        <f>$B$84</f>
        <v>#N/A</v>
      </c>
      <c r="F177" s="6" t="e">
        <f>$B$84</f>
        <v>#N/A</v>
      </c>
      <c r="G177" s="6" t="e">
        <f>$B$84</f>
        <v>#N/A</v>
      </c>
      <c r="H177" s="6" t="e">
        <f>$B$84</f>
        <v>#N/A</v>
      </c>
      <c r="I177" s="6" t="e">
        <f>$B$84</f>
        <v>#N/A</v>
      </c>
      <c r="J177" s="6" t="e">
        <f>$B$84</f>
        <v>#N/A</v>
      </c>
      <c r="K177" s="6" t="e">
        <f>$B$84</f>
        <v>#N/A</v>
      </c>
      <c r="L177" s="6" t="e">
        <f>$B$84</f>
        <v>#N/A</v>
      </c>
      <c r="M177" s="6" t="e">
        <f>$B$84</f>
        <v>#N/A</v>
      </c>
      <c r="N177" s="6" t="e">
        <f>$B$84</f>
        <v>#N/A</v>
      </c>
      <c r="O177" s="6" t="e">
        <f>$B$84</f>
        <v>#N/A</v>
      </c>
      <c r="P177" s="6" t="e">
        <f>$B$84</f>
        <v>#N/A</v>
      </c>
      <c r="Q177" s="6" t="e">
        <f>$B$84</f>
        <v>#N/A</v>
      </c>
      <c r="R177" s="6" t="e">
        <f>$B$84</f>
        <v>#N/A</v>
      </c>
      <c r="S177" s="6" t="e">
        <f>$B$84</f>
        <v>#N/A</v>
      </c>
      <c r="T177" s="6" t="e">
        <f>$B$84</f>
        <v>#N/A</v>
      </c>
      <c r="U177" s="6" t="e">
        <f>$B$84</f>
        <v>#N/A</v>
      </c>
      <c r="V177" s="6" t="e">
        <f>$B$84</f>
        <v>#N/A</v>
      </c>
      <c r="W177" s="6" t="e">
        <f>$B$84</f>
        <v>#N/A</v>
      </c>
      <c r="X177" s="6" t="e">
        <f>$B$84</f>
        <v>#N/A</v>
      </c>
      <c r="Y177" s="6" t="e">
        <f>$B$84</f>
        <v>#N/A</v>
      </c>
      <c r="Z177" s="6" t="e">
        <f>$B$84</f>
        <v>#N/A</v>
      </c>
      <c r="AA177" s="62">
        <f>HLOOKUP($A177,$O$120:$X$170,$B$69*5-1,0)</f>
        <v>0.34210526315789469</v>
      </c>
      <c r="AN177" s="80">
        <f t="shared" si="185"/>
        <v>16</v>
      </c>
    </row>
    <row r="178" spans="1:40" x14ac:dyDescent="0.2">
      <c r="A178" s="28" t="str">
        <f t="shared" si="184"/>
        <v>Row 8</v>
      </c>
      <c r="B178" s="1">
        <f t="shared" si="186"/>
        <v>8</v>
      </c>
      <c r="C178" t="s">
        <v>15</v>
      </c>
      <c r="D178" s="1">
        <f t="shared" si="187"/>
        <v>102</v>
      </c>
      <c r="E178" s="6" t="e">
        <f>$B$84</f>
        <v>#N/A</v>
      </c>
      <c r="F178" s="6" t="e">
        <f>$B$84</f>
        <v>#N/A</v>
      </c>
      <c r="G178" s="6" t="e">
        <f>$B$84</f>
        <v>#N/A</v>
      </c>
      <c r="H178" s="6" t="e">
        <f>$B$84</f>
        <v>#N/A</v>
      </c>
      <c r="I178" s="6" t="e">
        <f>$B$84</f>
        <v>#N/A</v>
      </c>
      <c r="J178" s="6" t="e">
        <f>$B$84</f>
        <v>#N/A</v>
      </c>
      <c r="K178" s="6" t="e">
        <f>$B$84</f>
        <v>#N/A</v>
      </c>
      <c r="L178" s="6" t="e">
        <f>$B$84</f>
        <v>#N/A</v>
      </c>
      <c r="M178" s="6" t="e">
        <f>$B$84</f>
        <v>#N/A</v>
      </c>
      <c r="N178" s="6" t="e">
        <f>$B$84</f>
        <v>#N/A</v>
      </c>
      <c r="O178" s="6" t="e">
        <f>$B$84</f>
        <v>#N/A</v>
      </c>
      <c r="P178" s="6" t="e">
        <f>$B$84</f>
        <v>#N/A</v>
      </c>
      <c r="Q178" s="6" t="e">
        <f>$B$84</f>
        <v>#N/A</v>
      </c>
      <c r="R178" s="6" t="e">
        <f>$B$84</f>
        <v>#N/A</v>
      </c>
      <c r="S178" s="6" t="e">
        <f>$B$84</f>
        <v>#N/A</v>
      </c>
      <c r="T178" s="6" t="e">
        <f>$B$84</f>
        <v>#N/A</v>
      </c>
      <c r="U178" s="6" t="e">
        <f>$B$84</f>
        <v>#N/A</v>
      </c>
      <c r="V178" s="6" t="e">
        <f>$B$84</f>
        <v>#N/A</v>
      </c>
      <c r="W178" s="6" t="e">
        <f>$B$84</f>
        <v>#N/A</v>
      </c>
      <c r="X178" s="6" t="e">
        <f>$B$84</f>
        <v>#N/A</v>
      </c>
      <c r="Y178" s="6" t="e">
        <f>$B$84</f>
        <v>#N/A</v>
      </c>
      <c r="Z178" s="6" t="e">
        <f>$B$84</f>
        <v>#N/A</v>
      </c>
      <c r="AA178" s="62">
        <f>HLOOKUP($A178,$O$120:$X$170,$B$69*5-1,0)</f>
        <v>0.39473684210526316</v>
      </c>
      <c r="AN178" s="80">
        <f t="shared" si="185"/>
        <v>17</v>
      </c>
    </row>
    <row r="179" spans="1:40" x14ac:dyDescent="0.2">
      <c r="A179" s="28" t="str">
        <f t="shared" si="184"/>
        <v>Row 9</v>
      </c>
      <c r="B179" s="1">
        <f t="shared" si="186"/>
        <v>9</v>
      </c>
      <c r="C179" t="s">
        <v>15</v>
      </c>
      <c r="D179" s="1">
        <f t="shared" si="187"/>
        <v>102</v>
      </c>
      <c r="E179" s="6" t="e">
        <f>$B$84</f>
        <v>#N/A</v>
      </c>
      <c r="F179" s="6" t="e">
        <f>$B$84</f>
        <v>#N/A</v>
      </c>
      <c r="G179" s="6" t="e">
        <f>$B$84</f>
        <v>#N/A</v>
      </c>
      <c r="H179" s="6" t="e">
        <f>$B$84</f>
        <v>#N/A</v>
      </c>
      <c r="I179" s="6" t="e">
        <f>$B$84</f>
        <v>#N/A</v>
      </c>
      <c r="J179" s="6" t="e">
        <f>$B$84</f>
        <v>#N/A</v>
      </c>
      <c r="K179" s="6" t="e">
        <f>$B$84</f>
        <v>#N/A</v>
      </c>
      <c r="L179" s="6" t="e">
        <f>$B$84</f>
        <v>#N/A</v>
      </c>
      <c r="M179" s="6" t="e">
        <f>$B$84</f>
        <v>#N/A</v>
      </c>
      <c r="N179" s="6" t="e">
        <f>$B$84</f>
        <v>#N/A</v>
      </c>
      <c r="O179" s="6" t="e">
        <f>$B$84</f>
        <v>#N/A</v>
      </c>
      <c r="P179" s="6" t="e">
        <f>$B$84</f>
        <v>#N/A</v>
      </c>
      <c r="Q179" s="6" t="e">
        <f>$B$84</f>
        <v>#N/A</v>
      </c>
      <c r="R179" s="6" t="e">
        <f>$B$84</f>
        <v>#N/A</v>
      </c>
      <c r="S179" s="6" t="e">
        <f>$B$84</f>
        <v>#N/A</v>
      </c>
      <c r="T179" s="6" t="e">
        <f>$B$84</f>
        <v>#N/A</v>
      </c>
      <c r="U179" s="6" t="e">
        <f>$B$84</f>
        <v>#N/A</v>
      </c>
      <c r="V179" s="6" t="e">
        <f>$B$84</f>
        <v>#N/A</v>
      </c>
      <c r="W179" s="6" t="e">
        <f>$B$84</f>
        <v>#N/A</v>
      </c>
      <c r="X179" s="6" t="e">
        <f>$B$84</f>
        <v>#N/A</v>
      </c>
      <c r="Y179" s="6" t="e">
        <f>$B$84</f>
        <v>#N/A</v>
      </c>
      <c r="Z179" s="6" t="e">
        <f>$B$84</f>
        <v>#N/A</v>
      </c>
      <c r="AA179" s="62">
        <f>HLOOKUP($A179,$O$120:$X$170,$B$69*5-1,0)</f>
        <v>0.44736842105263153</v>
      </c>
      <c r="AN179" s="80">
        <f t="shared" si="185"/>
        <v>18</v>
      </c>
    </row>
    <row r="180" spans="1:40" x14ac:dyDescent="0.2">
      <c r="A180" s="28" t="str">
        <f t="shared" si="184"/>
        <v>Row 10</v>
      </c>
      <c r="B180" s="1">
        <f t="shared" si="186"/>
        <v>10</v>
      </c>
      <c r="C180" t="s">
        <v>15</v>
      </c>
      <c r="D180" s="1">
        <f t="shared" si="187"/>
        <v>102</v>
      </c>
      <c r="E180" s="6" t="e">
        <f>$B$84</f>
        <v>#N/A</v>
      </c>
      <c r="F180" s="6" t="e">
        <f>$B$84</f>
        <v>#N/A</v>
      </c>
      <c r="G180" s="6" t="e">
        <f>$B$84</f>
        <v>#N/A</v>
      </c>
      <c r="H180" s="6" t="e">
        <f>$B$84</f>
        <v>#N/A</v>
      </c>
      <c r="I180" s="6" t="e">
        <f>$B$84</f>
        <v>#N/A</v>
      </c>
      <c r="J180" s="6" t="e">
        <f>$B$84</f>
        <v>#N/A</v>
      </c>
      <c r="K180" s="6" t="e">
        <f>$B$84</f>
        <v>#N/A</v>
      </c>
      <c r="L180" s="6" t="e">
        <f>$B$84</f>
        <v>#N/A</v>
      </c>
      <c r="M180" s="6" t="e">
        <f>$B$84</f>
        <v>#N/A</v>
      </c>
      <c r="N180" s="6" t="e">
        <f>$B$84</f>
        <v>#N/A</v>
      </c>
      <c r="O180" s="6" t="e">
        <f>$B$84</f>
        <v>#N/A</v>
      </c>
      <c r="P180" s="6" t="e">
        <f>$B$84</f>
        <v>#N/A</v>
      </c>
      <c r="Q180" s="6" t="e">
        <f>$B$84</f>
        <v>#N/A</v>
      </c>
      <c r="R180" s="6" t="e">
        <f>$B$84</f>
        <v>#N/A</v>
      </c>
      <c r="S180" s="6" t="e">
        <f>$B$84</f>
        <v>#N/A</v>
      </c>
      <c r="T180" s="6" t="e">
        <f>$B$84</f>
        <v>#N/A</v>
      </c>
      <c r="U180" s="6" t="e">
        <f>$B$84</f>
        <v>#N/A</v>
      </c>
      <c r="V180" s="6" t="e">
        <f>$B$84</f>
        <v>#N/A</v>
      </c>
      <c r="W180" s="6" t="e">
        <f>$B$84</f>
        <v>#N/A</v>
      </c>
      <c r="X180" s="6" t="e">
        <f>$B$84</f>
        <v>#N/A</v>
      </c>
      <c r="Y180" s="6" t="e">
        <f>$B$84</f>
        <v>#N/A</v>
      </c>
      <c r="Z180" s="6" t="e">
        <f>$B$84</f>
        <v>#N/A</v>
      </c>
      <c r="AA180" s="62">
        <f>HLOOKUP($A180,$O$120:$X$170,$B$69*5-1,0)</f>
        <v>0.73684210526315785</v>
      </c>
      <c r="AN180" s="80">
        <f t="shared" si="185"/>
        <v>19</v>
      </c>
    </row>
    <row r="181" spans="1:40" x14ac:dyDescent="0.2">
      <c r="A181" s="28" t="s">
        <v>15</v>
      </c>
      <c r="B181" s="1">
        <f t="shared" si="186"/>
        <v>11</v>
      </c>
      <c r="C181" t="s">
        <v>15</v>
      </c>
      <c r="D181" s="1">
        <f t="shared" si="187"/>
        <v>102</v>
      </c>
      <c r="E181" s="6" t="e">
        <f>$B$84</f>
        <v>#N/A</v>
      </c>
      <c r="F181" s="6" t="e">
        <f>$B$84</f>
        <v>#N/A</v>
      </c>
      <c r="G181" s="6" t="e">
        <f>$B$84</f>
        <v>#N/A</v>
      </c>
      <c r="H181" s="6" t="e">
        <f>$B$84</f>
        <v>#N/A</v>
      </c>
      <c r="I181" s="6" t="e">
        <f>$B$84</f>
        <v>#N/A</v>
      </c>
      <c r="J181" s="6" t="e">
        <f>$B$84</f>
        <v>#N/A</v>
      </c>
      <c r="K181" s="6" t="e">
        <f>$B$84</f>
        <v>#N/A</v>
      </c>
      <c r="L181" s="6" t="e">
        <f>$B$84</f>
        <v>#N/A</v>
      </c>
      <c r="M181" s="6" t="e">
        <f>$B$84</f>
        <v>#N/A</v>
      </c>
      <c r="N181" s="6" t="e">
        <f>$B$84</f>
        <v>#N/A</v>
      </c>
      <c r="O181" s="6" t="e">
        <f>$B$84</f>
        <v>#N/A</v>
      </c>
      <c r="P181" s="6" t="e">
        <f>$B$84</f>
        <v>#N/A</v>
      </c>
      <c r="Q181" s="6" t="e">
        <f>$B$84</f>
        <v>#N/A</v>
      </c>
      <c r="R181" s="6" t="e">
        <f>$B$84</f>
        <v>#N/A</v>
      </c>
      <c r="S181" s="6" t="e">
        <f>$B$84</f>
        <v>#N/A</v>
      </c>
      <c r="T181" s="6" t="e">
        <f>$B$84</f>
        <v>#N/A</v>
      </c>
      <c r="U181" s="6" t="e">
        <f>$B$84</f>
        <v>#N/A</v>
      </c>
      <c r="V181" s="6" t="e">
        <f>$B$84</f>
        <v>#N/A</v>
      </c>
      <c r="W181" s="6" t="e">
        <f>$B$84</f>
        <v>#N/A</v>
      </c>
      <c r="X181" s="6" t="e">
        <f>$B$84</f>
        <v>#N/A</v>
      </c>
      <c r="Y181" s="6" t="e">
        <f>$B$84</f>
        <v>#N/A</v>
      </c>
      <c r="Z181" s="6" t="e">
        <f>$B$84</f>
        <v>#N/A</v>
      </c>
      <c r="AA181" s="63">
        <v>1</v>
      </c>
      <c r="AN181" s="66">
        <f>B100</f>
        <v>145</v>
      </c>
    </row>
  </sheetData>
  <mergeCells count="14">
    <mergeCell ref="AL119:AN119"/>
    <mergeCell ref="A67:N67"/>
    <mergeCell ref="E119:N119"/>
    <mergeCell ref="O119:X119"/>
    <mergeCell ref="Y119:AA119"/>
    <mergeCell ref="AB119:AK119"/>
    <mergeCell ref="A88:N88"/>
    <mergeCell ref="A102:N102"/>
    <mergeCell ref="A118:N118"/>
    <mergeCell ref="B2:N2"/>
    <mergeCell ref="P2:Q2"/>
    <mergeCell ref="B3:B4"/>
    <mergeCell ref="C3:C4"/>
    <mergeCell ref="D3:M3"/>
  </mergeCells>
  <conditionalFormatting sqref="O121:AM170">
    <cfRule type="containsErrors" dxfId="1" priority="3">
      <formula>ISERROR(O121)</formula>
    </cfRule>
  </conditionalFormatting>
  <conditionalFormatting sqref="E171:Z181">
    <cfRule type="containsErrors" dxfId="0" priority="1">
      <formula>ISERROR(E171)</formula>
    </cfRule>
  </conditionalFormatting>
  <dataValidations count="2">
    <dataValidation type="list" allowBlank="1" showInputMessage="1" showErrorMessage="1" sqref="Q4">
      <formula1>$B$72:$B$77</formula1>
    </dataValidation>
    <dataValidation type="list" allowBlank="1" showInputMessage="1" showErrorMessage="1" sqref="Q3">
      <formula1>$B$79:$B$80</formula1>
    </dataValidation>
  </dataValidations>
  <pageMargins left="0.3" right="0.3" top="0.3" bottom="0.3" header="0.2" footer="0.2"/>
  <pageSetup scale="75" orientation="landscape" horizontalDpi="200" verticalDpi="200" r:id="rId1"/>
  <headerFooter alignWithMargins="0">
    <oddHeader>&amp;CTab: &amp;A</oddHeader>
    <oddFooter>&amp;L&amp;D &amp;T&amp;C&amp;Z&amp;F -- &amp;A&amp;R&amp;P/&amp;N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MariMekko</vt:lpstr>
    </vt:vector>
  </TitlesOfParts>
  <Company>MegaExcel.com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Komarnitsky (The Arnold Group LLC)</dc:creator>
  <cp:lastModifiedBy>Michael Komarnitsky (The Arnold Group LLC)</cp:lastModifiedBy>
  <cp:lastPrinted>2008-08-14T09:21:58Z</cp:lastPrinted>
  <dcterms:created xsi:type="dcterms:W3CDTF">2006-01-30T14:43:31Z</dcterms:created>
  <dcterms:modified xsi:type="dcterms:W3CDTF">2014-01-28T06:55:24Z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57&quot;/&gt;&lt;partner val=&quot;612&quot;/&gt;&lt;CXlWorkbook id=&quot;1&quot;&gt;&lt;m_cxllink/&gt;&lt;/CXlWorkbook&gt;&lt;/root&gt;">
    <vt:bool>false</vt:bool>
  </property>
</Properties>
</file>